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0.67\фэу\Клыкова В.В\мониторинг бюджетов\исполнение бюджета\дополнительные материалы\"/>
    </mc:Choice>
  </mc:AlternateContent>
  <xr:revisionPtr revIDLastSave="0" documentId="13_ncr:1_{08A9697C-D643-4475-AE5D-1791E40C081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2" sheetId="2" r:id="rId1"/>
    <sheet name="Лист1" sheetId="3" r:id="rId2"/>
  </sheets>
  <definedNames>
    <definedName name="_xlnm.Print_Area" localSheetId="0">Лист2!$A$1:$I$44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4" i="2" l="1"/>
  <c r="F44" i="2"/>
  <c r="E44" i="2"/>
  <c r="D44" i="2"/>
  <c r="C44" i="2"/>
  <c r="H42" i="2"/>
  <c r="F42" i="2"/>
  <c r="H41" i="2"/>
  <c r="F41" i="2"/>
  <c r="H40" i="2"/>
  <c r="F40" i="2"/>
  <c r="H39" i="2"/>
  <c r="F39" i="2"/>
  <c r="H38" i="2"/>
  <c r="F38" i="2"/>
  <c r="E38" i="2"/>
  <c r="D38" i="2"/>
  <c r="C38" i="2"/>
  <c r="H37" i="2"/>
  <c r="F37" i="2"/>
  <c r="H36" i="2"/>
  <c r="F36" i="2"/>
  <c r="H35" i="2"/>
  <c r="F35" i="2"/>
  <c r="H34" i="2"/>
  <c r="F34" i="2"/>
  <c r="H33" i="2"/>
  <c r="F33" i="2"/>
  <c r="H32" i="2"/>
  <c r="F32" i="2"/>
  <c r="E32" i="2"/>
  <c r="D32" i="2"/>
  <c r="C32" i="2"/>
  <c r="H31" i="2"/>
  <c r="F31" i="2"/>
  <c r="H30" i="2"/>
  <c r="F30" i="2"/>
  <c r="H29" i="2"/>
  <c r="F29" i="2"/>
  <c r="E29" i="2"/>
  <c r="D29" i="2"/>
  <c r="C29" i="2"/>
  <c r="H28" i="2"/>
  <c r="F28" i="2"/>
  <c r="H27" i="2"/>
  <c r="F27" i="2"/>
  <c r="E27" i="2"/>
  <c r="D27" i="2"/>
  <c r="C27" i="2"/>
  <c r="F26" i="2"/>
  <c r="H25" i="2"/>
  <c r="F25" i="2"/>
  <c r="H24" i="2"/>
  <c r="F24" i="2"/>
  <c r="H23" i="2"/>
  <c r="F23" i="2"/>
  <c r="H22" i="2"/>
  <c r="F22" i="2"/>
  <c r="E22" i="2"/>
  <c r="D22" i="2"/>
  <c r="C22" i="2"/>
  <c r="H21" i="2"/>
  <c r="F21" i="2"/>
  <c r="H20" i="2"/>
  <c r="F20" i="2"/>
  <c r="E20" i="2"/>
  <c r="D20" i="2"/>
  <c r="C20" i="2"/>
  <c r="H19" i="2"/>
  <c r="F19" i="2"/>
  <c r="H18" i="2"/>
  <c r="F18" i="2"/>
  <c r="H17" i="2"/>
  <c r="F17" i="2"/>
  <c r="E17" i="2"/>
  <c r="D17" i="2"/>
  <c r="C17" i="2"/>
  <c r="H16" i="2"/>
  <c r="F16" i="2"/>
  <c r="H15" i="2"/>
  <c r="F15" i="2"/>
  <c r="H14" i="2"/>
  <c r="F14" i="2"/>
  <c r="H13" i="2"/>
  <c r="F13" i="2"/>
  <c r="H12" i="2"/>
  <c r="F12" i="2"/>
  <c r="E12" i="2"/>
  <c r="D12" i="2"/>
  <c r="C12" i="2"/>
  <c r="H11" i="2"/>
  <c r="F11" i="2"/>
  <c r="H10" i="2"/>
  <c r="F10" i="2"/>
  <c r="E10" i="2"/>
  <c r="D10" i="2"/>
  <c r="C10" i="2"/>
  <c r="H9" i="2"/>
  <c r="F9" i="2"/>
  <c r="H8" i="2"/>
  <c r="F8" i="2"/>
  <c r="E8" i="2"/>
  <c r="D8" i="2"/>
  <c r="C8" i="2"/>
  <c r="H7" i="2"/>
  <c r="F7" i="2"/>
  <c r="E7" i="2"/>
  <c r="D7" i="2"/>
  <c r="C7" i="2"/>
</calcChain>
</file>

<file path=xl/sharedStrings.xml><?xml version="1.0" encoding="utf-8"?>
<sst xmlns="http://schemas.openxmlformats.org/spreadsheetml/2006/main" count="125" uniqueCount="115">
  <si>
    <t>Сравнительная таблица по доходам за 2024г</t>
  </si>
  <si>
    <t xml:space="preserve">                                                                                    </t>
  </si>
  <si>
    <t>Код бюджетной классификации Российской Федерации</t>
  </si>
  <si>
    <t>Наименование налога (сбора)</t>
  </si>
  <si>
    <t>Первоначальный план (решение от 21.12.2023г  № 507-НПА)</t>
  </si>
  <si>
    <t>Уточненный план (решение от 18.12.2024г № 638-НПА)</t>
  </si>
  <si>
    <t>Факт</t>
  </si>
  <si>
    <t>Факт к первоначальному плану %</t>
  </si>
  <si>
    <t>Причины отклонения факт к первоначальному плану</t>
  </si>
  <si>
    <t>Факт к уточненному плану %</t>
  </si>
  <si>
    <t>Причины отклонения факт к уточненному плану</t>
  </si>
  <si>
    <t xml:space="preserve">000 1 00 00000 00 0000 000 </t>
  </si>
  <si>
    <t>НАЛОГОВЫЕ И НЕНАЛОГОВЫЕ ДОХОДЫ</t>
  </si>
  <si>
    <t>000 1 01 00000 00 0000 000</t>
  </si>
  <si>
    <t>НАЛОГИ НА ПРИБЫЛЬ, ДОХОДЫ</t>
  </si>
  <si>
    <t>000 1 01 02000 00 0000 110</t>
  </si>
  <si>
    <t xml:space="preserve">Налог на доходы физических лиц </t>
  </si>
  <si>
    <t>Увеличились поступления за счёт повышения минимального размера оплаты труда и проведена индексация</t>
  </si>
  <si>
    <t xml:space="preserve">000 1 03 00000 00 0000 </t>
  </si>
  <si>
    <t>НАЛОГИ НА ТОВАРЫ (РАБОТЫ, УСЛУГИ), РЕАЛИЗУЕМЫЕ НА ТЕРРИТОРИИ РОССИЙСКОЙ ФЕДЕРАЦИИ</t>
  </si>
  <si>
    <t>000 1 03 02000 00 0000 000</t>
  </si>
  <si>
    <t xml:space="preserve">Доходы от уплаты акцизов </t>
  </si>
  <si>
    <t>Не откорректированы плановые назначения</t>
  </si>
  <si>
    <t>000 1 05 00000 00 0000 000</t>
  </si>
  <si>
    <t>НАЛОГИ НА СОВОКУПНЫЙ ДОХОД</t>
  </si>
  <si>
    <t>000 1 05 01000 00 0000 000</t>
  </si>
  <si>
    <t>Налог, взимаемый с налогоплательщиков, выбравших в качестве объекта налогообложения доходы</t>
  </si>
  <si>
    <t>В связи с ростом налоговой базы, сумма исчисленного налога за 2023 год выросла в 2,5 раз по ООО «Аврора» и в 1,5 раза по ИП Толмачеву Валерию Афанасьевичу;</t>
  </si>
  <si>
    <t>000 1 05 02000 00 0000 000</t>
  </si>
  <si>
    <t>Единый налог на вмененный доход для отдельных видов деятельности</t>
  </si>
  <si>
    <t>Взыскание задолженности прошлых лет</t>
  </si>
  <si>
    <t>000 1 05 03000 00 0000 000</t>
  </si>
  <si>
    <t>Единый сельскохозяйственный налог</t>
  </si>
  <si>
    <t>Снижение поступлений объясняется  снижением налоговой базы по основным налогоплательщикам, так по СХПК «Восход» сумма поступлений снизилась в 3 раза, по СХПК "Пионер" налог за 2023 год не исчислен</t>
  </si>
  <si>
    <t>000 1 05 04000 00 0000 000</t>
  </si>
  <si>
    <t>Налог, взимаемый в связи с применением патентной системы налогообложения</t>
  </si>
  <si>
    <t>Согласно статистической налоговой отчётности по форме № 1-Патент «Отчёт о количестве ИП, применяющих патентную систему налогообложения, и выданных патентов на право применения патентной системы налогообложения в разрезе видов предпринимательской деятельности» за 2023 год «Общая сумма страховых платежей (взносов) и пособий, уменьшающих сумму налога, уплачиваемого в связи с применением патентной системы налогообложения» составляет 2498,0 тыс. руб., а за 1 полугодие 2024 года 538 тыс, руб.</t>
  </si>
  <si>
    <t xml:space="preserve"> За счет снижения «Общая сумма страховых платежей (взносов) и пособий, уменьшающих сумму налога, уплачиваемого в связи с применением патентной системы налогообложения» , так 2023 год сумма составляла 2498,0 тыс. руб., а за 1 полугодие 2024 года 538 тыс, руб.</t>
  </si>
  <si>
    <t>000 1 06 00000 00 0000 000</t>
  </si>
  <si>
    <t>Налоги на имущество</t>
  </si>
  <si>
    <t>000 1 06 01000 00 0000 000</t>
  </si>
  <si>
    <t>Налог на имущество физических лиц</t>
  </si>
  <si>
    <t>Снижение поступлений объясняется низкой платежной дисциплиной физических лиц, наиболее крупные суммы задолженности по следующим налогоплательщикам: Нороян Г.С. - 158,0 тыс. руб., Семенова Е.А. - 70,0 тыс. руб.;</t>
  </si>
  <si>
    <t>000 1 06 06000 00 0000 000</t>
  </si>
  <si>
    <t>Земельный налог</t>
  </si>
  <si>
    <t xml:space="preserve">Снижение поступлений  по КБК «Земельный налог юридических  лиц» обусловлено уточнением переплаты в феврале 2024 года в размере 1807,0 тыс. руб. по Администрации Анучинского муниципального округа с предоставлением уведомления к уменьшению, так 25.12.2023 года администрацией ошибочно предоставлено уведомление по земельному налогу на сумму 1821,0 тыс. руб. </t>
  </si>
  <si>
    <t xml:space="preserve">Снижение поступлений объясняется низкой платежной дисциплиной физических лиц </t>
  </si>
  <si>
    <t>000 1 08 00000 00 0000 000</t>
  </si>
  <si>
    <t>ГОСУДАРСТВЕННАЯ ПОШЛИНА</t>
  </si>
  <si>
    <t>000 1 08 03000 00 0000 000</t>
  </si>
  <si>
    <t>Государственная пошлина</t>
  </si>
  <si>
    <t>Увеличение поступлений за счет увеличения количества рассматриваемых дел мировым судьей и повышения ставок</t>
  </si>
  <si>
    <t>000 1 11 00000 00 0000 000</t>
  </si>
  <si>
    <t>ДОХОДЫ ОТ ИСПОЛЬЗОВАНИЯ ИМУЩЕСТВА, НАХОДЯЩЕГОСЯ В ГОСУДАРСТВЕННОЙ И МУНИЦИПАЛЬНОЙ СОБСТВЕННОСТИ</t>
  </si>
  <si>
    <t>000 1 11 05000 00 0000 000</t>
  </si>
  <si>
    <t>Доходы от сдачи в аренду имущества</t>
  </si>
  <si>
    <t>В связи с уменьшением начисления по аренде недвижимого имущества на 79,9 тыс. руб. в связи с расторжением договора с  АО «Дальневосточной распределительной сетевой компанией»</t>
  </si>
  <si>
    <t>000 1 11 09000 00 0000 000</t>
  </si>
  <si>
    <t>Прочие поступления от использования имущества</t>
  </si>
  <si>
    <t>В связи с расторжением договоров по социальному найму: Анохин П.А. - 6,4 тыс. руб., Булгаков С.Н. – 14,9 тыс. руб., Ключевская Н.В. - 7,9 тыс. руб., Копылова А.И. - 12,4 тыс. руб., Миненко В.А. – 5,4 тыс. руб., Серый Е.Ю. – 9,4 тыс. руб. и другие, передачей в собственность: Стрелкова А.А. - 1,1 тыс. руб., Черная О.А. - 1,6 тыс. руб., Прохорова Д.А. - 0,8 тыс. руб., Мокушева В.И.- 0,7 тыс. руб., Сорокина Л.А. – 0,7 тыс. руб. и другие;</t>
  </si>
  <si>
    <t>Доходы, получаемые в виде арендной платы за земельные участки</t>
  </si>
  <si>
    <t>В связи с расторжением арендаторами договоров аренды и выкупом земельных участков в 2024г</t>
  </si>
  <si>
    <t>Обьясняется наличием переплаты  в сумме 698,2 тыс. руб., в том числе ПАО "Вымпелком" - 162,2 тыс. руб., ООО "НПХ Химстройэнерго" - 67,1 тыс. руб., АО "ДРСК"-"ПЭС" - 34,6 тыс. руб., ИП Шнейдер Д.Н. - 31,2 тыс. руб. и другие, внесены задатки за аукционы в сумме 47,9 тыс. руб.</t>
  </si>
  <si>
    <t>000 1 11 05300 14 0000 120</t>
  </si>
  <si>
    <t>Плата по соглашениям об установлении сервитута</t>
  </si>
  <si>
    <t>«Плате по соглашениям об установлении сервитута, заключённым органами исполнительной власти субъектов Российской Федерации, государственными или муниципальными предприятиями либо государственными или муниципальными учреждениями в отношении земельных участков, которые расположены в границах муниципальных округов» поступило 19,4 тыс. руб..</t>
  </si>
  <si>
    <t>000 1 12 00000 00 0000 000</t>
  </si>
  <si>
    <t xml:space="preserve">ПЛАТЕЖИ ПРИ ПОЛЬЗОВАНИИ ПРИРОДНЫМИ РЕСУРСАМИ </t>
  </si>
  <si>
    <t>000 1 12 01000 00 0000 000</t>
  </si>
  <si>
    <t>Плата за негативное воздействие на окружающую среду</t>
  </si>
  <si>
    <t xml:space="preserve">За счёт поступления платежей от КГУП «Примтеплоэнерго»: за 4 квартал 2023 года 26,4 тыс. руб. (п/п № 5566 от 22.02.24г), за I и II кварталы 2024 года  по 26,7 тыс. руб. (п/п № 10388 от 11.04.24г, п/п № 18703 от 01.07.24г); </t>
  </si>
  <si>
    <t>000 1 13 00000 00 0000 000</t>
  </si>
  <si>
    <t>ДОХОДЫ ОТ ОКАЗАНИЯ ПЛАТНЫХ УСЛУГ (РАБОТ) И КОМПЕНСАЦИИ ЗАТРАТ ГОСУДАРСТВА</t>
  </si>
  <si>
    <t>000 1 13 01000 00 0000 000</t>
  </si>
  <si>
    <t xml:space="preserve">Прочие доходы от оказания платных услуг </t>
  </si>
  <si>
    <t>000 1 13 02000 00 0000 000</t>
  </si>
  <si>
    <t>Прочие доходы от компенсации затрат бюджетов</t>
  </si>
  <si>
    <t xml:space="preserve">Возврат в текущем году по «Администрации Анучинского муниципального округа» - 30,6 тыс. руб., КУ «МОУО Анучинского муниципального округа» - 69,3 тыс. руб., ФЭУ администрации Анучинского муниципального округа - 7,8 тыс. руб.; </t>
  </si>
  <si>
    <t>000 1 14 00000 00 0000 000</t>
  </si>
  <si>
    <t>ДОХОДЫ ОТ ПРОДАЖИ МАТЕРИАЛЬНЫХ И НЕМАТЕРИАЛЬНЫХ АКТИВОВ</t>
  </si>
  <si>
    <t>000 1 14 02000 00 0000 000</t>
  </si>
  <si>
    <t>Доходы от реализации иного имущества</t>
  </si>
  <si>
    <t>Реализовано имущество на 365,0 тыс. руб. - нежилое здание столовой (кадастровый номер 25:01:260001:505) расположенного по адресу с Староварваровка, ул Луговая , 22 А и земельный участок (кадастровый номер 25:01:260001:1046)</t>
  </si>
  <si>
    <t>В связи с реализацией металлолома на 41,7 тыс. руб.</t>
  </si>
  <si>
    <t>000 1 14 06000 00 0000 000</t>
  </si>
  <si>
    <t>Доходы от продажи земельных участков</t>
  </si>
  <si>
    <t xml:space="preserve">Реализовано 127 земельных участка в т.ч.:
 - 53 участка под ЛПХ на сумму 1 365,7 тыс. руб.;
- 5 участков под производственную территорию на сумму 3 664,5 тыс. руб.;
- 30 участков под с/х производство на сумму 2 341,8 тыс. руб.;
- 17 участков для ведение КФХ на сумму 780,3 тыс. руб.;
- 2 участка под животноводство на сумму 13,7 тыс. руб.;
- 3 участка под садоводства на сумму 21,2 тыс. руб.;
 -3 участка под строительства жилых домов на сумму 192,0 тыс. руб.; 
 - 2 участка под предпринимательство на сумму 36,1 тыс. руб.,
 - 11 участков под хранение автотранспорта на сумму 285,7 тыс. руб.;
 - 1 участок для гостиничного объекта, хранение автотранспорта на сумму 272,3 тыс. руб.;
</t>
  </si>
  <si>
    <t>Внесены задатки за аукционы на сумму 808,6 тыс. руб., в том числе Плутахин В.Н. 344,7 тыс. руб., Цой Э.Е. - 232,9 тыс. руб., Рябоконь Н.Н. - 165,3 тыс. руб. и другие.</t>
  </si>
  <si>
    <t>000 1 14 06300 00 0000 000</t>
  </si>
  <si>
    <t>Плата за увеличение площади земельных участков</t>
  </si>
  <si>
    <t xml:space="preserve">Откоректированы планы за счет перераспределения земельных участков гражданами за счет увеличения площади - 12 участков под личное подсобное хозяйство (перераспределение) на сумму 225,4 тыс. руб.;
</t>
  </si>
  <si>
    <t>Увеличение за счет перераспределения земельных участков гражданами за счет увеличения площади - 3 участкав под личное подсобное хозяйство (перераспределение) на сумму 51,1 тыс. руб.;
- 1 участок для индивидуального жилищного строительства (перераспределение) на сумму 15,4 тыс. руб..</t>
  </si>
  <si>
    <t>000 1 16 00000 00 0000 000</t>
  </si>
  <si>
    <t>ШТРАФЫ, САНКЦИИ, ВОЗМЕЩЕНИЕ УЩЕРБА</t>
  </si>
  <si>
    <t>Поступили "Платежи по искам о возмещении вреда, причиненного окружающей среде"  по Министерству лесного хозяйства и охраны объектов животного мира Приморского края 27.12.2024г 167,2 тыс. руб., по Администрации Анучинского муниципального округа - 286,2 тыс. руб. и другим.</t>
  </si>
  <si>
    <t>Поступили "Платежи по искам о возмещении вреда, причиненного окружающей среде"  по Министерству лесного хозяйства и охраны объектов животного мира Приморского края 27.12.2024г 167,2 тыс. руб., по Администрации Анучинского муниципального округа - 286,2 тыс. руб. и другим</t>
  </si>
  <si>
    <t>000 1 17 00000 00 0000 000</t>
  </si>
  <si>
    <t>ПРОЧИЕ НЕНАЛОГОВЫЕ ДОХОДЫ</t>
  </si>
  <si>
    <t>000 2 00 00000 00 0000 000</t>
  </si>
  <si>
    <t>БЕЗВОЗМЕЗДНЫЕ ПОСТУПЛЕНИЯ</t>
  </si>
  <si>
    <t>000 2 02 10000 00 0000 000</t>
  </si>
  <si>
    <t>Дотации бюджетам субъектов Российской Федерации и муниципальных образований</t>
  </si>
  <si>
    <t>В течении года постановлениями Правительства ПК предоставлены дополнительные дотации на обеспечение мер по сбалансированности бюджетов и дотация на поощрение управленческих команд</t>
  </si>
  <si>
    <t>000 2 02 20000 00 0000 000</t>
  </si>
  <si>
    <t>Субсидии бюджетам субъектов Российской Федерации и муниципальных образований</t>
  </si>
  <si>
    <t>выделены дополнительные субсидии на инициативные проекты и ремонт учреждений культуры</t>
  </si>
  <si>
    <t>000 2 02 30000 00 0000 000</t>
  </si>
  <si>
    <t>Субвенция бюджетам субъектов Российской Федерации и муниципальных образований</t>
  </si>
  <si>
    <t>В связи с невыполнением дето-дней сложилась экономия по организации питания, экономия по субвенции на организацию дошкольного и общего образования в связи в выполнением целевых показателей</t>
  </si>
  <si>
    <t>000 2 02 4000 00 0000 000</t>
  </si>
  <si>
    <t>Иные межбюджетные трансферты</t>
  </si>
  <si>
    <t>дополнительные межбюджетные на  исполнение проектов по ТОСам</t>
  </si>
  <si>
    <t>000 2 19 6000 00 0000 000</t>
  </si>
  <si>
    <t>Возврат прочих остатков субсидий, субвенций и иных межбюджетных трансфертов</t>
  </si>
  <si>
    <t>ВСЕГО ДОХОДОВ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</si>
</sst>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.00"/>
  </numFmts>
  <fonts count="7">
    <font>
      <sz val="10"/>
      <name val="Arial Cyr"/>
      <charset val="204"/>
    </font>
    <font>
      <sz val="14"/>
      <name val="Times New Roman"/>
      <charset val="204"/>
    </font>
    <font>
      <b/>
      <sz val="14"/>
      <name val="Times New Roman"/>
      <charset val="204"/>
    </font>
    <font>
      <sz val="13"/>
      <name val="Times New Roman"/>
      <charset val="204"/>
    </font>
    <font>
      <sz val="14"/>
      <color rgb="FF000000"/>
      <name val="Times New Roman"/>
      <charset val="204"/>
    </font>
    <font>
      <sz val="14"/>
      <name val="Arial Cyr"/>
      <charset val="204"/>
    </font>
    <font>
      <sz val="11"/>
      <name val="Calibri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2" fontId="0" fillId="0" borderId="0" xfId="0" applyNumberForma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3" fillId="0" borderId="0" xfId="0" applyFont="1" applyAlignment="1">
      <alignment horizontal="right" vertical="top" wrapText="1"/>
    </xf>
    <xf numFmtId="2" fontId="3" fillId="0" borderId="0" xfId="0" applyNumberFormat="1" applyFont="1" applyAlignment="1">
      <alignment horizontal="right" vertical="top" wrapText="1"/>
    </xf>
    <xf numFmtId="0" fontId="1" fillId="0" borderId="1" xfId="0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top" wrapText="1"/>
    </xf>
    <xf numFmtId="1" fontId="1" fillId="0" borderId="1" xfId="0" applyNumberFormat="1" applyFont="1" applyBorder="1" applyAlignment="1">
      <alignment horizontal="center" vertical="top" wrapText="1"/>
    </xf>
    <xf numFmtId="2" fontId="2" fillId="0" borderId="1" xfId="0" applyNumberFormat="1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164" fontId="2" fillId="0" borderId="1" xfId="0" applyNumberFormat="1" applyFont="1" applyBorder="1" applyAlignment="1">
      <alignment horizontal="righ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justify" vertical="top" wrapText="1"/>
    </xf>
    <xf numFmtId="164" fontId="1" fillId="0" borderId="1" xfId="0" applyNumberFormat="1" applyFont="1" applyBorder="1" applyAlignment="1">
      <alignment horizontal="right" vertical="top" wrapText="1"/>
    </xf>
    <xf numFmtId="0" fontId="1" fillId="0" borderId="0" xfId="0" applyFont="1" applyAlignment="1">
      <alignment vertical="top" wrapText="1"/>
    </xf>
    <xf numFmtId="49" fontId="2" fillId="0" borderId="1" xfId="0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horizontal="justify" vertical="top" wrapText="1"/>
    </xf>
    <xf numFmtId="164" fontId="1" fillId="0" borderId="1" xfId="0" applyNumberFormat="1" applyFont="1" applyBorder="1" applyAlignment="1">
      <alignment horizontal="left" vertical="top" wrapText="1"/>
    </xf>
    <xf numFmtId="49" fontId="2" fillId="0" borderId="1" xfId="0" applyNumberFormat="1" applyFont="1" applyBorder="1" applyAlignment="1">
      <alignment vertical="top" wrapText="1"/>
    </xf>
    <xf numFmtId="49" fontId="1" fillId="0" borderId="1" xfId="0" applyNumberFormat="1" applyFont="1" applyBorder="1" applyAlignment="1">
      <alignment vertical="top" wrapText="1"/>
    </xf>
    <xf numFmtId="0" fontId="3" fillId="0" borderId="1" xfId="0" applyFont="1" applyBorder="1" applyAlignment="1">
      <alignment horizontal="justify" vertical="top" wrapText="1"/>
    </xf>
    <xf numFmtId="0" fontId="1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164" fontId="1" fillId="2" borderId="1" xfId="0" applyNumberFormat="1" applyFont="1" applyFill="1" applyBorder="1" applyAlignment="1">
      <alignment horizontal="right" vertical="top" wrapText="1"/>
    </xf>
    <xf numFmtId="2" fontId="1" fillId="0" borderId="1" xfId="0" applyNumberFormat="1" applyFont="1" applyBorder="1" applyAlignment="1">
      <alignment horizontal="left" vertical="top" wrapText="1"/>
    </xf>
    <xf numFmtId="49" fontId="1" fillId="0" borderId="1" xfId="0" applyNumberFormat="1" applyFont="1" applyBorder="1" applyAlignment="1">
      <alignment horizontal="left" vertical="top" wrapText="1"/>
    </xf>
    <xf numFmtId="0" fontId="5" fillId="0" borderId="1" xfId="0" applyFont="1" applyBorder="1" applyAlignment="1">
      <alignment vertical="top" wrapText="1"/>
    </xf>
    <xf numFmtId="0" fontId="0" fillId="0" borderId="0" xfId="0" applyAlignment="1">
      <alignment horizontal="right" vertical="top" wrapText="1"/>
    </xf>
    <xf numFmtId="2" fontId="0" fillId="0" borderId="0" xfId="0" applyNumberFormat="1" applyAlignment="1">
      <alignment horizontal="right" vertical="top" wrapText="1"/>
    </xf>
    <xf numFmtId="9" fontId="0" fillId="0" borderId="0" xfId="0" applyNumberFormat="1" applyAlignment="1">
      <alignment horizontal="center" vertical="top" wrapText="1"/>
    </xf>
    <xf numFmtId="2" fontId="2" fillId="0" borderId="1" xfId="0" applyNumberFormat="1" applyFont="1" applyBorder="1" applyAlignment="1">
      <alignment horizontal="right" vertical="top" wrapText="1"/>
    </xf>
    <xf numFmtId="164" fontId="1" fillId="0" borderId="1" xfId="0" applyNumberFormat="1" applyFont="1" applyBorder="1" applyAlignment="1">
      <alignment horizontal="center" vertical="top" wrapText="1"/>
    </xf>
    <xf numFmtId="0" fontId="1" fillId="2" borderId="0" xfId="0" applyFont="1" applyFill="1" applyAlignment="1">
      <alignment vertical="top" wrapText="1"/>
    </xf>
    <xf numFmtId="2" fontId="1" fillId="0" borderId="1" xfId="0" applyNumberFormat="1" applyFont="1" applyBorder="1" applyAlignment="1">
      <alignment horizontal="right" vertical="top" wrapText="1"/>
    </xf>
    <xf numFmtId="0" fontId="6" fillId="0" borderId="0" xfId="0" applyFont="1" applyAlignment="1">
      <alignment vertical="center" wrapText="1"/>
    </xf>
    <xf numFmtId="2" fontId="1" fillId="0" borderId="1" xfId="0" applyNumberFormat="1" applyFont="1" applyBorder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0" fillId="2" borderId="0" xfId="0" applyFill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164" fontId="2" fillId="2" borderId="1" xfId="0" applyNumberFormat="1" applyFont="1" applyFill="1" applyBorder="1" applyAlignment="1">
      <alignment horizontal="right" vertical="top" wrapText="1"/>
    </xf>
    <xf numFmtId="0" fontId="0" fillId="2" borderId="0" xfId="0" applyFill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3"/>
  <sheetViews>
    <sheetView tabSelected="1" view="pageBreakPreview" topLeftCell="A26" zoomScale="70" zoomScaleNormal="70" workbookViewId="0">
      <selection activeCell="F26" sqref="F26"/>
    </sheetView>
  </sheetViews>
  <sheetFormatPr defaultColWidth="9.140625" defaultRowHeight="12.75"/>
  <cols>
    <col min="1" max="1" width="41" style="2" customWidth="1"/>
    <col min="2" max="2" width="60.85546875" style="2" customWidth="1"/>
    <col min="3" max="3" width="30.85546875" style="39" customWidth="1"/>
    <col min="4" max="4" width="28.140625" style="3" customWidth="1"/>
    <col min="5" max="5" width="23.5703125" style="2" customWidth="1"/>
    <col min="6" max="6" width="24.42578125" style="2" customWidth="1"/>
    <col min="7" max="7" width="50" style="2" customWidth="1"/>
    <col min="8" max="8" width="20.28515625" style="2" customWidth="1"/>
    <col min="9" max="9" width="50" style="2" customWidth="1"/>
    <col min="10" max="10" width="16.42578125" style="2" customWidth="1"/>
    <col min="11" max="16384" width="9.140625" style="2"/>
  </cols>
  <sheetData>
    <row r="1" spans="1:12" ht="2.25" hidden="1" customHeight="1">
      <c r="A1" s="4"/>
    </row>
    <row r="2" spans="1:12" ht="18" customHeight="1">
      <c r="A2" s="38" t="s">
        <v>0</v>
      </c>
      <c r="B2" s="38"/>
      <c r="C2" s="38"/>
      <c r="D2" s="38"/>
      <c r="E2" s="38"/>
      <c r="F2" s="38"/>
      <c r="G2" s="38"/>
      <c r="H2" s="38"/>
      <c r="I2" s="38"/>
    </row>
    <row r="3" spans="1:12" ht="9.75" customHeight="1">
      <c r="A3" s="5" t="s">
        <v>1</v>
      </c>
    </row>
    <row r="4" spans="1:12" ht="16.5">
      <c r="A4" s="5"/>
      <c r="D4" s="6"/>
    </row>
    <row r="5" spans="1:12" ht="65.25" customHeight="1">
      <c r="A5" s="7" t="s">
        <v>2</v>
      </c>
      <c r="B5" s="7" t="s">
        <v>3</v>
      </c>
      <c r="C5" s="40" t="s">
        <v>4</v>
      </c>
      <c r="D5" s="8" t="s">
        <v>5</v>
      </c>
      <c r="E5" s="7" t="s">
        <v>6</v>
      </c>
      <c r="F5" s="7" t="s">
        <v>7</v>
      </c>
      <c r="G5" s="7" t="s">
        <v>8</v>
      </c>
      <c r="H5" s="7" t="s">
        <v>9</v>
      </c>
      <c r="I5" s="7" t="s">
        <v>10</v>
      </c>
      <c r="J5" s="31"/>
    </row>
    <row r="6" spans="1:12" ht="24.75" customHeight="1">
      <c r="A6" s="7">
        <v>1</v>
      </c>
      <c r="B6" s="7">
        <v>2</v>
      </c>
      <c r="C6" s="40">
        <v>3</v>
      </c>
      <c r="D6" s="9">
        <v>4</v>
      </c>
      <c r="E6" s="7">
        <v>5</v>
      </c>
      <c r="F6" s="7">
        <v>6</v>
      </c>
      <c r="G6" s="7">
        <v>7</v>
      </c>
      <c r="H6" s="7">
        <v>8</v>
      </c>
      <c r="I6" s="7">
        <v>9</v>
      </c>
    </row>
    <row r="7" spans="1:12" ht="18.75" customHeight="1">
      <c r="A7" s="10" t="s">
        <v>11</v>
      </c>
      <c r="B7" s="11" t="s">
        <v>12</v>
      </c>
      <c r="C7" s="41">
        <f>SUM(C8+C10+C12+C17+C20+C22+C27+C29+C32+C36+C37)</f>
        <v>317633000</v>
      </c>
      <c r="D7" s="12">
        <f>SUM(D8+D10+D12+D17+D20+D22+D27+D29+D32+D36+D37)</f>
        <v>322272000</v>
      </c>
      <c r="E7" s="12">
        <f>SUM(E8+E10+E12+E17+E20+E22+E27+E29+E32+E36+E37)</f>
        <v>347400578.60000002</v>
      </c>
      <c r="F7" s="12">
        <f>SUM((E7/C7)*100)</f>
        <v>109.371689528481</v>
      </c>
      <c r="G7" s="12"/>
      <c r="H7" s="12">
        <f>SUM((E7/D7)*100)</f>
        <v>107.797319841624</v>
      </c>
      <c r="I7" s="32"/>
    </row>
    <row r="8" spans="1:12" ht="18.75" customHeight="1">
      <c r="A8" s="10" t="s">
        <v>13</v>
      </c>
      <c r="B8" s="11" t="s">
        <v>14</v>
      </c>
      <c r="C8" s="41">
        <f>SUM(C9)</f>
        <v>254620000</v>
      </c>
      <c r="D8" s="12">
        <f t="shared" ref="D8:E8" si="0">SUM(D9)</f>
        <v>254620000</v>
      </c>
      <c r="E8" s="12">
        <f t="shared" si="0"/>
        <v>274134773.04000002</v>
      </c>
      <c r="F8" s="12">
        <f>SUM((E8/C8)*100)</f>
        <v>107.664273442777</v>
      </c>
      <c r="G8" s="12"/>
      <c r="H8" s="12">
        <f t="shared" ref="H8:H44" si="1">SUM((E8/D8)*100)</f>
        <v>107.664273442777</v>
      </c>
      <c r="I8" s="32"/>
    </row>
    <row r="9" spans="1:12" ht="78.95" customHeight="1">
      <c r="A9" s="13" t="s">
        <v>15</v>
      </c>
      <c r="B9" s="14" t="s">
        <v>16</v>
      </c>
      <c r="C9" s="25">
        <v>254620000</v>
      </c>
      <c r="D9" s="15">
        <v>254620000</v>
      </c>
      <c r="E9" s="15">
        <v>274134773.04000002</v>
      </c>
      <c r="F9" s="15">
        <f t="shared" ref="F9:F44" si="2">SUM((E9/C9)*100)</f>
        <v>107.664273442777</v>
      </c>
      <c r="G9" s="16" t="s">
        <v>17</v>
      </c>
      <c r="H9" s="15">
        <f t="shared" si="1"/>
        <v>107.664273442777</v>
      </c>
      <c r="I9" s="23" t="s">
        <v>17</v>
      </c>
    </row>
    <row r="10" spans="1:12" ht="60" customHeight="1">
      <c r="A10" s="17" t="s">
        <v>18</v>
      </c>
      <c r="B10" s="18" t="s">
        <v>19</v>
      </c>
      <c r="C10" s="41">
        <f>SUM(C11)</f>
        <v>33064000</v>
      </c>
      <c r="D10" s="12">
        <f t="shared" ref="D10:E10" si="3">SUM(D11)</f>
        <v>33064000</v>
      </c>
      <c r="E10" s="12">
        <f t="shared" si="3"/>
        <v>35266577.590000004</v>
      </c>
      <c r="F10" s="12">
        <f t="shared" si="2"/>
        <v>106.661558159932</v>
      </c>
      <c r="G10" s="12"/>
      <c r="H10" s="12">
        <f t="shared" si="1"/>
        <v>106.661558159932</v>
      </c>
      <c r="I10" s="32"/>
    </row>
    <row r="11" spans="1:12" ht="37.5">
      <c r="A11" s="13" t="s">
        <v>20</v>
      </c>
      <c r="B11" s="13" t="s">
        <v>21</v>
      </c>
      <c r="C11" s="25">
        <v>33064000</v>
      </c>
      <c r="D11" s="15">
        <v>33064000</v>
      </c>
      <c r="E11" s="15">
        <v>35266577.590000004</v>
      </c>
      <c r="F11" s="15">
        <f t="shared" si="2"/>
        <v>106.661558159932</v>
      </c>
      <c r="G11" s="19" t="s">
        <v>22</v>
      </c>
      <c r="H11" s="15">
        <f t="shared" si="1"/>
        <v>106.661558159932</v>
      </c>
      <c r="I11" s="26" t="s">
        <v>22</v>
      </c>
    </row>
    <row r="12" spans="1:12" ht="18" customHeight="1">
      <c r="A12" s="20" t="s">
        <v>23</v>
      </c>
      <c r="B12" s="18" t="s">
        <v>24</v>
      </c>
      <c r="C12" s="41">
        <f>SUM(C13:C16)</f>
        <v>3309000</v>
      </c>
      <c r="D12" s="12">
        <f t="shared" ref="D12:E12" si="4">SUM(D13:D16)</f>
        <v>2659000</v>
      </c>
      <c r="E12" s="12">
        <f t="shared" si="4"/>
        <v>3112084.12</v>
      </c>
      <c r="F12" s="12">
        <f t="shared" si="2"/>
        <v>94.049081897854293</v>
      </c>
      <c r="G12" s="12"/>
      <c r="H12" s="12">
        <f t="shared" si="1"/>
        <v>117.039643474991</v>
      </c>
      <c r="I12" s="32"/>
    </row>
    <row r="13" spans="1:12" ht="93.75">
      <c r="A13" s="21" t="s">
        <v>25</v>
      </c>
      <c r="B13" s="14" t="s">
        <v>26</v>
      </c>
      <c r="C13" s="25">
        <v>459000</v>
      </c>
      <c r="D13" s="15">
        <v>459000</v>
      </c>
      <c r="E13" s="15">
        <v>640143.06000000006</v>
      </c>
      <c r="F13" s="15">
        <f t="shared" si="2"/>
        <v>139.46471895424801</v>
      </c>
      <c r="G13" s="19" t="s">
        <v>27</v>
      </c>
      <c r="H13" s="15">
        <f t="shared" si="1"/>
        <v>139.46471895424801</v>
      </c>
      <c r="I13" s="19" t="s">
        <v>27</v>
      </c>
    </row>
    <row r="14" spans="1:12" ht="33">
      <c r="A14" s="21" t="s">
        <v>28</v>
      </c>
      <c r="B14" s="22" t="s">
        <v>29</v>
      </c>
      <c r="C14" s="25">
        <v>0</v>
      </c>
      <c r="D14" s="15">
        <v>0</v>
      </c>
      <c r="E14" s="15">
        <v>6814.92</v>
      </c>
      <c r="F14" s="15" t="e">
        <f t="shared" si="2"/>
        <v>#DIV/0!</v>
      </c>
      <c r="G14" s="19" t="s">
        <v>30</v>
      </c>
      <c r="H14" s="15" t="e">
        <f t="shared" si="1"/>
        <v>#DIV/0!</v>
      </c>
      <c r="I14" s="19" t="s">
        <v>30</v>
      </c>
    </row>
    <row r="15" spans="1:12" ht="138.94999999999999" customHeight="1">
      <c r="A15" s="13" t="s">
        <v>31</v>
      </c>
      <c r="B15" s="14" t="s">
        <v>32</v>
      </c>
      <c r="C15" s="25">
        <v>900000</v>
      </c>
      <c r="D15" s="15">
        <v>250000</v>
      </c>
      <c r="E15" s="15">
        <v>249052.25</v>
      </c>
      <c r="F15" s="15">
        <f t="shared" si="2"/>
        <v>27.672472222222201</v>
      </c>
      <c r="G15" s="16" t="s">
        <v>33</v>
      </c>
      <c r="H15" s="15">
        <f t="shared" si="1"/>
        <v>99.620900000000006</v>
      </c>
      <c r="I15" s="33"/>
    </row>
    <row r="16" spans="1:12" ht="348" customHeight="1">
      <c r="A16" s="13" t="s">
        <v>34</v>
      </c>
      <c r="B16" s="14" t="s">
        <v>35</v>
      </c>
      <c r="C16" s="25">
        <v>1950000</v>
      </c>
      <c r="D16" s="15">
        <v>1950000</v>
      </c>
      <c r="E16" s="15">
        <v>2216073.89</v>
      </c>
      <c r="F16" s="15">
        <f t="shared" si="2"/>
        <v>113.64481487179501</v>
      </c>
      <c r="G16" s="23" t="s">
        <v>36</v>
      </c>
      <c r="H16" s="15">
        <f t="shared" si="1"/>
        <v>113.64481487179501</v>
      </c>
      <c r="I16" s="23" t="s">
        <v>37</v>
      </c>
      <c r="L16" s="31"/>
    </row>
    <row r="17" spans="1:10" ht="18.75" customHeight="1">
      <c r="A17" s="20" t="s">
        <v>38</v>
      </c>
      <c r="B17" s="18" t="s">
        <v>39</v>
      </c>
      <c r="C17" s="41">
        <f>SUM(C18:C19)</f>
        <v>6889000</v>
      </c>
      <c r="D17" s="12">
        <f t="shared" ref="D17:E17" si="5">SUM(D18:D19)</f>
        <v>5500000</v>
      </c>
      <c r="E17" s="12">
        <f t="shared" si="5"/>
        <v>4405627.51</v>
      </c>
      <c r="F17" s="12">
        <f t="shared" si="2"/>
        <v>63.951625925388299</v>
      </c>
      <c r="G17" s="12"/>
      <c r="H17" s="12">
        <f t="shared" si="1"/>
        <v>80.1023183636364</v>
      </c>
      <c r="I17" s="32"/>
    </row>
    <row r="18" spans="1:10" ht="144.94999999999999" customHeight="1">
      <c r="A18" s="13" t="s">
        <v>40</v>
      </c>
      <c r="B18" s="14" t="s">
        <v>41</v>
      </c>
      <c r="C18" s="25">
        <v>3500000</v>
      </c>
      <c r="D18" s="15">
        <v>3500000</v>
      </c>
      <c r="E18" s="15">
        <v>2525043.54</v>
      </c>
      <c r="F18" s="15">
        <f t="shared" si="2"/>
        <v>72.144101142857096</v>
      </c>
      <c r="G18" s="24" t="s">
        <v>42</v>
      </c>
      <c r="H18" s="15">
        <f t="shared" si="1"/>
        <v>72.144101142857096</v>
      </c>
      <c r="I18" s="24" t="s">
        <v>42</v>
      </c>
    </row>
    <row r="19" spans="1:10" ht="252" customHeight="1">
      <c r="A19" s="13" t="s">
        <v>43</v>
      </c>
      <c r="B19" s="14" t="s">
        <v>44</v>
      </c>
      <c r="C19" s="25">
        <v>3389000</v>
      </c>
      <c r="D19" s="15">
        <v>2000000</v>
      </c>
      <c r="E19" s="15">
        <v>1880583.97</v>
      </c>
      <c r="F19" s="15">
        <f t="shared" si="2"/>
        <v>55.490822366479797</v>
      </c>
      <c r="G19" s="19" t="s">
        <v>45</v>
      </c>
      <c r="H19" s="15">
        <f t="shared" si="1"/>
        <v>94.029198500000007</v>
      </c>
      <c r="I19" s="19" t="s">
        <v>46</v>
      </c>
    </row>
    <row r="20" spans="1:10" ht="18.75">
      <c r="A20" s="20" t="s">
        <v>47</v>
      </c>
      <c r="B20" s="18" t="s">
        <v>48</v>
      </c>
      <c r="C20" s="41">
        <f>SUM(C21)</f>
        <v>1800000</v>
      </c>
      <c r="D20" s="12">
        <f t="shared" ref="D20:E20" si="6">SUM(D21)</f>
        <v>1800000</v>
      </c>
      <c r="E20" s="12">
        <f t="shared" si="6"/>
        <v>3222606.15</v>
      </c>
      <c r="F20" s="12">
        <f t="shared" si="2"/>
        <v>179.03367499999999</v>
      </c>
      <c r="G20" s="19"/>
      <c r="H20" s="12">
        <f t="shared" si="1"/>
        <v>179.03367499999999</v>
      </c>
      <c r="I20" s="32"/>
    </row>
    <row r="21" spans="1:10" ht="83.1" customHeight="1">
      <c r="A21" s="13" t="s">
        <v>49</v>
      </c>
      <c r="B21" s="14" t="s">
        <v>50</v>
      </c>
      <c r="C21" s="25">
        <v>1800000</v>
      </c>
      <c r="D21" s="15">
        <v>1800000</v>
      </c>
      <c r="E21" s="15">
        <v>3222606.15</v>
      </c>
      <c r="F21" s="15">
        <f t="shared" si="2"/>
        <v>179.03367499999999</v>
      </c>
      <c r="G21" s="19" t="s">
        <v>51</v>
      </c>
      <c r="H21" s="15">
        <f t="shared" si="1"/>
        <v>179.03367499999999</v>
      </c>
      <c r="I21" s="19" t="s">
        <v>51</v>
      </c>
    </row>
    <row r="22" spans="1:10" ht="75.75" customHeight="1">
      <c r="A22" s="17" t="s">
        <v>52</v>
      </c>
      <c r="B22" s="18" t="s">
        <v>53</v>
      </c>
      <c r="C22" s="41">
        <f>SUM(C23:C25)</f>
        <v>15178000</v>
      </c>
      <c r="D22" s="12">
        <f>SUM(D23:D25)</f>
        <v>13383000</v>
      </c>
      <c r="E22" s="12">
        <f>SUM(E23:E26)</f>
        <v>14206169.26</v>
      </c>
      <c r="F22" s="12">
        <f t="shared" si="2"/>
        <v>93.597109368823297</v>
      </c>
      <c r="G22" s="12"/>
      <c r="H22" s="12">
        <f t="shared" si="1"/>
        <v>106.150857505791</v>
      </c>
      <c r="I22" s="32"/>
    </row>
    <row r="23" spans="1:10" s="1" customFormat="1" ht="93.75">
      <c r="A23" s="13" t="s">
        <v>54</v>
      </c>
      <c r="B23" s="13" t="s">
        <v>55</v>
      </c>
      <c r="C23" s="25">
        <v>1500000</v>
      </c>
      <c r="D23" s="15">
        <v>1420000</v>
      </c>
      <c r="E23" s="15">
        <v>1414599.31</v>
      </c>
      <c r="F23" s="15">
        <f t="shared" si="2"/>
        <v>94.306620666666703</v>
      </c>
      <c r="G23" s="19" t="s">
        <v>56</v>
      </c>
      <c r="H23" s="15">
        <f t="shared" si="1"/>
        <v>99.619669718309893</v>
      </c>
      <c r="I23" s="23"/>
    </row>
    <row r="24" spans="1:10" ht="225">
      <c r="A24" s="13" t="s">
        <v>57</v>
      </c>
      <c r="B24" s="14" t="s">
        <v>58</v>
      </c>
      <c r="C24" s="25">
        <v>522000</v>
      </c>
      <c r="D24" s="15">
        <v>522000</v>
      </c>
      <c r="E24" s="25">
        <v>386404.92</v>
      </c>
      <c r="F24" s="15">
        <f t="shared" si="2"/>
        <v>74.0239310344828</v>
      </c>
      <c r="G24" s="19" t="s">
        <v>59</v>
      </c>
      <c r="H24" s="15">
        <f t="shared" si="1"/>
        <v>74.0239310344828</v>
      </c>
      <c r="I24" s="19" t="s">
        <v>59</v>
      </c>
      <c r="J24" s="34"/>
    </row>
    <row r="25" spans="1:10" ht="172.5" customHeight="1">
      <c r="A25" s="13" t="s">
        <v>54</v>
      </c>
      <c r="B25" s="14" t="s">
        <v>60</v>
      </c>
      <c r="C25" s="25">
        <v>13156000</v>
      </c>
      <c r="D25" s="15">
        <v>11441000</v>
      </c>
      <c r="E25" s="15">
        <v>12385775.529999999</v>
      </c>
      <c r="F25" s="15">
        <f t="shared" si="2"/>
        <v>94.145450972940097</v>
      </c>
      <c r="G25" s="23" t="s">
        <v>61</v>
      </c>
      <c r="H25" s="15">
        <f t="shared" si="1"/>
        <v>108.257805523993</v>
      </c>
      <c r="I25" s="23" t="s">
        <v>62</v>
      </c>
    </row>
    <row r="26" spans="1:10" ht="225">
      <c r="A26" s="13" t="s">
        <v>63</v>
      </c>
      <c r="B26" s="14" t="s">
        <v>64</v>
      </c>
      <c r="C26" s="25"/>
      <c r="D26" s="15"/>
      <c r="E26" s="15">
        <v>19389.5</v>
      </c>
      <c r="F26" s="15" t="e">
        <f t="shared" si="2"/>
        <v>#DIV/0!</v>
      </c>
      <c r="G26" s="16" t="s">
        <v>65</v>
      </c>
      <c r="H26" s="15"/>
      <c r="I26" s="23"/>
    </row>
    <row r="27" spans="1:10" ht="48.75" customHeight="1">
      <c r="A27" s="20" t="s">
        <v>66</v>
      </c>
      <c r="B27" s="18" t="s">
        <v>67</v>
      </c>
      <c r="C27" s="41">
        <f>SUM(C28)</f>
        <v>85000</v>
      </c>
      <c r="D27" s="12">
        <f t="shared" ref="D27:E27" si="7">SUM(D28)</f>
        <v>85000</v>
      </c>
      <c r="E27" s="12">
        <f t="shared" si="7"/>
        <v>162453.51999999999</v>
      </c>
      <c r="F27" s="12">
        <f t="shared" si="2"/>
        <v>191.12178823529399</v>
      </c>
      <c r="G27" s="12"/>
      <c r="H27" s="12">
        <f t="shared" si="1"/>
        <v>191.12178823529399</v>
      </c>
      <c r="I27" s="35"/>
    </row>
    <row r="28" spans="1:10" ht="112.5">
      <c r="A28" s="13" t="s">
        <v>68</v>
      </c>
      <c r="B28" s="14" t="s">
        <v>69</v>
      </c>
      <c r="C28" s="25">
        <v>85000</v>
      </c>
      <c r="D28" s="15">
        <v>85000</v>
      </c>
      <c r="E28" s="15">
        <v>162453.51999999999</v>
      </c>
      <c r="F28" s="15">
        <f t="shared" si="2"/>
        <v>191.12178823529399</v>
      </c>
      <c r="G28" s="19" t="s">
        <v>22</v>
      </c>
      <c r="H28" s="15">
        <f t="shared" si="1"/>
        <v>191.12178823529399</v>
      </c>
      <c r="I28" s="14" t="s">
        <v>70</v>
      </c>
    </row>
    <row r="29" spans="1:10" ht="56.25">
      <c r="A29" s="20" t="s">
        <v>71</v>
      </c>
      <c r="B29" s="11" t="s">
        <v>72</v>
      </c>
      <c r="C29" s="41">
        <f>SUM(C30:C31)</f>
        <v>1432000</v>
      </c>
      <c r="D29" s="12">
        <f t="shared" ref="D29:E29" si="8">SUM(D30:D31)</f>
        <v>1432000</v>
      </c>
      <c r="E29" s="12">
        <f t="shared" si="8"/>
        <v>1558179.49</v>
      </c>
      <c r="F29" s="12">
        <f t="shared" si="2"/>
        <v>108.811416899441</v>
      </c>
      <c r="G29" s="12"/>
      <c r="H29" s="12">
        <f t="shared" si="1"/>
        <v>108.811416899441</v>
      </c>
      <c r="I29" s="32"/>
    </row>
    <row r="30" spans="1:10" ht="23.25" customHeight="1">
      <c r="A30" s="13" t="s">
        <v>73</v>
      </c>
      <c r="B30" s="14" t="s">
        <v>74</v>
      </c>
      <c r="C30" s="25">
        <v>1432000</v>
      </c>
      <c r="D30" s="15">
        <v>1432000</v>
      </c>
      <c r="E30" s="15">
        <v>1450425</v>
      </c>
      <c r="F30" s="15">
        <f t="shared" si="2"/>
        <v>101.28666201117299</v>
      </c>
      <c r="G30" s="15"/>
      <c r="H30" s="15">
        <f t="shared" si="1"/>
        <v>101.28666201117299</v>
      </c>
      <c r="I30" s="36"/>
    </row>
    <row r="31" spans="1:10" ht="158.1" customHeight="1">
      <c r="A31" s="13" t="s">
        <v>75</v>
      </c>
      <c r="B31" s="14" t="s">
        <v>76</v>
      </c>
      <c r="C31" s="25"/>
      <c r="D31" s="15"/>
      <c r="E31" s="15">
        <v>107754.49</v>
      </c>
      <c r="F31" s="15" t="e">
        <f t="shared" si="2"/>
        <v>#DIV/0!</v>
      </c>
      <c r="G31" s="19" t="s">
        <v>77</v>
      </c>
      <c r="H31" s="15" t="e">
        <f t="shared" si="1"/>
        <v>#DIV/0!</v>
      </c>
      <c r="I31" s="19"/>
    </row>
    <row r="32" spans="1:10" ht="37.5">
      <c r="A32" s="11" t="s">
        <v>78</v>
      </c>
      <c r="B32" s="17" t="s">
        <v>79</v>
      </c>
      <c r="C32" s="41">
        <f>SUM(C33:C34)</f>
        <v>700000</v>
      </c>
      <c r="D32" s="12">
        <f>SUM(D33:D35)</f>
        <v>9173000</v>
      </c>
      <c r="E32" s="12">
        <f>SUM(E33:E35)</f>
        <v>10269502.85</v>
      </c>
      <c r="F32" s="12">
        <f t="shared" si="2"/>
        <v>1467.07183571429</v>
      </c>
      <c r="G32" s="12"/>
      <c r="H32" s="12">
        <f t="shared" si="1"/>
        <v>111.953590428431</v>
      </c>
      <c r="I32" s="32"/>
    </row>
    <row r="33" spans="1:9" ht="153.94999999999999" customHeight="1">
      <c r="A33" s="13" t="s">
        <v>80</v>
      </c>
      <c r="B33" s="14" t="s">
        <v>81</v>
      </c>
      <c r="C33" s="25">
        <v>300000</v>
      </c>
      <c r="D33" s="15">
        <v>365000</v>
      </c>
      <c r="E33" s="15">
        <v>406700</v>
      </c>
      <c r="F33" s="15">
        <f t="shared" si="2"/>
        <v>135.566666666667</v>
      </c>
      <c r="G33" s="16" t="s">
        <v>82</v>
      </c>
      <c r="H33" s="15">
        <f t="shared" si="1"/>
        <v>111.424657534247</v>
      </c>
      <c r="I33" s="23" t="s">
        <v>83</v>
      </c>
    </row>
    <row r="34" spans="1:9" ht="408.95" customHeight="1">
      <c r="A34" s="13" t="s">
        <v>84</v>
      </c>
      <c r="B34" s="14" t="s">
        <v>85</v>
      </c>
      <c r="C34" s="25">
        <v>400000</v>
      </c>
      <c r="D34" s="15">
        <v>8584000</v>
      </c>
      <c r="E34" s="15">
        <v>9570864.4199999999</v>
      </c>
      <c r="F34" s="15">
        <f t="shared" si="2"/>
        <v>2392.716105</v>
      </c>
      <c r="G34" s="19" t="s">
        <v>86</v>
      </c>
      <c r="H34" s="15">
        <f t="shared" si="1"/>
        <v>111.496556616962</v>
      </c>
      <c r="I34" s="19" t="s">
        <v>87</v>
      </c>
    </row>
    <row r="35" spans="1:9" ht="266.10000000000002" customHeight="1">
      <c r="A35" s="13" t="s">
        <v>88</v>
      </c>
      <c r="B35" s="14" t="s">
        <v>89</v>
      </c>
      <c r="C35" s="25">
        <v>0</v>
      </c>
      <c r="D35" s="15">
        <v>224000</v>
      </c>
      <c r="E35" s="15">
        <v>291938.43</v>
      </c>
      <c r="F35" s="15" t="e">
        <f t="shared" si="2"/>
        <v>#DIV/0!</v>
      </c>
      <c r="G35" s="19" t="s">
        <v>90</v>
      </c>
      <c r="H35" s="15">
        <f t="shared" si="1"/>
        <v>130.32965625</v>
      </c>
      <c r="I35" s="19" t="s">
        <v>91</v>
      </c>
    </row>
    <row r="36" spans="1:9" ht="168.75">
      <c r="A36" s="20" t="s">
        <v>92</v>
      </c>
      <c r="B36" s="18" t="s">
        <v>93</v>
      </c>
      <c r="C36" s="41">
        <v>556000</v>
      </c>
      <c r="D36" s="12">
        <v>556000</v>
      </c>
      <c r="E36" s="12">
        <v>1077455.07</v>
      </c>
      <c r="F36" s="12">
        <f t="shared" si="2"/>
        <v>193.78688309352501</v>
      </c>
      <c r="G36" s="19" t="s">
        <v>94</v>
      </c>
      <c r="H36" s="12">
        <f t="shared" si="1"/>
        <v>193.78688309352501</v>
      </c>
      <c r="I36" s="19" t="s">
        <v>95</v>
      </c>
    </row>
    <row r="37" spans="1:9" ht="21" customHeight="1">
      <c r="A37" s="20" t="s">
        <v>96</v>
      </c>
      <c r="B37" s="18" t="s">
        <v>97</v>
      </c>
      <c r="C37" s="41">
        <v>0</v>
      </c>
      <c r="D37" s="12"/>
      <c r="E37" s="12">
        <v>-14850</v>
      </c>
      <c r="F37" s="12" t="e">
        <f t="shared" si="2"/>
        <v>#DIV/0!</v>
      </c>
      <c r="G37" s="12"/>
      <c r="H37" s="12" t="e">
        <f t="shared" si="1"/>
        <v>#DIV/0!</v>
      </c>
      <c r="I37" s="32"/>
    </row>
    <row r="38" spans="1:9" ht="18" customHeight="1">
      <c r="A38" s="20" t="s">
        <v>98</v>
      </c>
      <c r="B38" s="11" t="s">
        <v>99</v>
      </c>
      <c r="C38" s="41">
        <f>SUM(C39:C42)</f>
        <v>607938480.32000005</v>
      </c>
      <c r="D38" s="12">
        <f t="shared" ref="D38" si="9">SUM(D39:D42)</f>
        <v>642324364.66999996</v>
      </c>
      <c r="E38" s="12">
        <f>SUM(E39:E43)</f>
        <v>630797594.53999996</v>
      </c>
      <c r="F38" s="12">
        <f t="shared" si="2"/>
        <v>103.760103194647</v>
      </c>
      <c r="G38" s="12"/>
      <c r="H38" s="12">
        <f t="shared" si="1"/>
        <v>98.205459614485903</v>
      </c>
      <c r="I38" s="35"/>
    </row>
    <row r="39" spans="1:9" ht="131.25">
      <c r="A39" s="21" t="s">
        <v>100</v>
      </c>
      <c r="B39" s="14" t="s">
        <v>101</v>
      </c>
      <c r="C39" s="25">
        <v>137029667</v>
      </c>
      <c r="D39" s="15">
        <v>164516341.68000001</v>
      </c>
      <c r="E39" s="15">
        <v>164516341.68000001</v>
      </c>
      <c r="F39" s="15">
        <f t="shared" si="2"/>
        <v>120.058922481363</v>
      </c>
      <c r="G39" s="19" t="s">
        <v>102</v>
      </c>
      <c r="H39" s="15">
        <f t="shared" si="1"/>
        <v>100</v>
      </c>
      <c r="I39" s="37"/>
    </row>
    <row r="40" spans="1:9" ht="74.25" customHeight="1">
      <c r="A40" s="21" t="s">
        <v>103</v>
      </c>
      <c r="B40" s="14" t="s">
        <v>104</v>
      </c>
      <c r="C40" s="25">
        <v>145528935.88999999</v>
      </c>
      <c r="D40" s="15">
        <v>154262528.31999999</v>
      </c>
      <c r="E40" s="15">
        <v>154045832.61000001</v>
      </c>
      <c r="F40" s="15">
        <f t="shared" si="2"/>
        <v>105.852373390841</v>
      </c>
      <c r="G40" s="19" t="s">
        <v>105</v>
      </c>
      <c r="H40" s="15">
        <f t="shared" si="1"/>
        <v>99.859527966797998</v>
      </c>
      <c r="I40" s="37"/>
    </row>
    <row r="41" spans="1:9" ht="122.25" customHeight="1">
      <c r="A41" s="21" t="s">
        <v>106</v>
      </c>
      <c r="B41" s="14" t="s">
        <v>107</v>
      </c>
      <c r="C41" s="25">
        <v>307398734.94999999</v>
      </c>
      <c r="D41" s="15">
        <v>295798448.11000001</v>
      </c>
      <c r="E41" s="15">
        <v>284688260.06</v>
      </c>
      <c r="F41" s="15">
        <f t="shared" si="2"/>
        <v>92.6120467302203</v>
      </c>
      <c r="G41" s="26" t="s">
        <v>108</v>
      </c>
      <c r="H41" s="15">
        <f t="shared" si="1"/>
        <v>96.244000561534904</v>
      </c>
      <c r="I41" s="8" t="s">
        <v>108</v>
      </c>
    </row>
    <row r="42" spans="1:9" ht="37.5">
      <c r="A42" s="27" t="s">
        <v>109</v>
      </c>
      <c r="B42" s="14" t="s">
        <v>110</v>
      </c>
      <c r="C42" s="25">
        <v>17981142.48</v>
      </c>
      <c r="D42" s="15">
        <v>27747046.559999999</v>
      </c>
      <c r="E42" s="15">
        <v>27571209.899999999</v>
      </c>
      <c r="F42" s="15">
        <f t="shared" si="2"/>
        <v>153.33402719358199</v>
      </c>
      <c r="G42" s="19" t="s">
        <v>111</v>
      </c>
      <c r="H42" s="15">
        <f t="shared" si="1"/>
        <v>99.366286932125305</v>
      </c>
      <c r="I42" s="37"/>
    </row>
    <row r="43" spans="1:9" ht="37.5">
      <c r="A43" s="27" t="s">
        <v>112</v>
      </c>
      <c r="B43" s="14" t="s">
        <v>113</v>
      </c>
      <c r="C43" s="25"/>
      <c r="D43" s="15"/>
      <c r="E43" s="15">
        <v>-24049.71</v>
      </c>
      <c r="F43" s="15"/>
      <c r="G43" s="8"/>
      <c r="H43" s="15"/>
      <c r="I43" s="8"/>
    </row>
    <row r="44" spans="1:9" ht="31.5" customHeight="1">
      <c r="A44" s="28"/>
      <c r="B44" s="11" t="s">
        <v>114</v>
      </c>
      <c r="C44" s="41">
        <f>SUM(C7+C38)</f>
        <v>925571480.32000005</v>
      </c>
      <c r="D44" s="12">
        <f>SUM(D7+D38)</f>
        <v>964596364.66999996</v>
      </c>
      <c r="E44" s="12">
        <f>SUM(E7+E38)</f>
        <v>978198173.13999999</v>
      </c>
      <c r="F44" s="12">
        <f t="shared" si="2"/>
        <v>105.685859378662</v>
      </c>
      <c r="G44" s="12"/>
      <c r="H44" s="12">
        <f t="shared" si="1"/>
        <v>101.410103642123</v>
      </c>
      <c r="I44" s="35"/>
    </row>
    <row r="45" spans="1:9" ht="15.75" customHeight="1">
      <c r="C45" s="42"/>
      <c r="D45" s="30"/>
      <c r="E45" s="29"/>
      <c r="F45" s="6"/>
      <c r="G45" s="6"/>
      <c r="H45" s="29"/>
      <c r="I45" s="29"/>
    </row>
    <row r="46" spans="1:9" ht="15.75" customHeight="1">
      <c r="F46" s="6"/>
      <c r="G46" s="6"/>
    </row>
    <row r="47" spans="1:9" ht="15.75" customHeight="1">
      <c r="F47" s="6"/>
      <c r="G47" s="6"/>
    </row>
    <row r="48" spans="1:9" ht="15.75" customHeight="1">
      <c r="F48" s="6"/>
      <c r="G48" s="6"/>
    </row>
    <row r="49" ht="15.75" customHeight="1"/>
    <row r="50" ht="15.75" customHeight="1"/>
    <row r="51" ht="15.75" customHeight="1"/>
    <row r="52" ht="15.75" customHeight="1"/>
    <row r="53" ht="15.75" customHeight="1"/>
  </sheetData>
  <mergeCells count="1">
    <mergeCell ref="A2:I2"/>
  </mergeCells>
  <pageMargins left="0.94488188976377996" right="0.118110236220472" top="0.59055118110236204" bottom="0.59055118110236204" header="0.118110236220472" footer="0.118110236220472"/>
  <pageSetup paperSize="9" scale="41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Лист2</vt:lpstr>
      <vt:lpstr>Лист1</vt:lpstr>
      <vt:lpstr>Лист2!Область_печати</vt:lpstr>
    </vt:vector>
  </TitlesOfParts>
  <Company>APK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Vlasova_NV</dc:creator>
  <cp:lastModifiedBy>Вера В. Клыкова</cp:lastModifiedBy>
  <cp:lastPrinted>2021-02-25T04:18:00Z</cp:lastPrinted>
  <dcterms:created xsi:type="dcterms:W3CDTF">2005-08-18T04:46:00Z</dcterms:created>
  <dcterms:modified xsi:type="dcterms:W3CDTF">2025-03-09T22:52:55Z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80AF0E36A80B43AC83F3E4F0ECF1BEA8_12</vt:lpwstr>
  </property>
  <property fmtid="{D5CDD505-2E9C-101B-9397-08002B2CF9AE}" pid="3" name="KSOProductBuildVer">
    <vt:lpwstr>1049-12.2.0.19805</vt:lpwstr>
  </property>
</Properties>
</file>