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7\фэу\Клыкова В.В\мониторинг бюджетов\проект бюджета\документы к проекту\"/>
    </mc:Choice>
  </mc:AlternateContent>
  <xr:revisionPtr revIDLastSave="0" documentId="13_ncr:1_{228568B1-AA3D-4E8B-AB54-C78D77942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G14" i="1"/>
  <c r="F18" i="1"/>
  <c r="G18" i="1" s="1"/>
  <c r="F15" i="1"/>
  <c r="F14" i="1"/>
  <c r="N9" i="1"/>
  <c r="N7" i="1"/>
  <c r="N6" i="1"/>
  <c r="M10" i="1"/>
  <c r="N10" i="1" s="1"/>
  <c r="M8" i="1"/>
  <c r="N8" i="1" s="1"/>
  <c r="M5" i="1"/>
  <c r="N5" i="1" s="1"/>
  <c r="G6" i="1"/>
  <c r="G7" i="1"/>
  <c r="G8" i="1"/>
  <c r="G9" i="1"/>
  <c r="G10" i="1"/>
  <c r="G5" i="1"/>
  <c r="F6" i="1"/>
  <c r="F7" i="1"/>
  <c r="F8" i="1"/>
  <c r="F9" i="1"/>
  <c r="F10" i="1"/>
  <c r="F5" i="1"/>
  <c r="N18" i="1"/>
  <c r="M18" i="1"/>
  <c r="L11" i="1"/>
  <c r="N14" i="1"/>
  <c r="M14" i="1"/>
  <c r="M19" i="1" l="1"/>
  <c r="K19" i="1"/>
  <c r="L19" i="1"/>
  <c r="O19" i="1"/>
  <c r="P19" i="1"/>
  <c r="J19" i="1"/>
  <c r="N15" i="1"/>
  <c r="M15" i="1"/>
  <c r="M9" i="1"/>
  <c r="M7" i="1"/>
  <c r="M6" i="1"/>
  <c r="P16" i="1"/>
  <c r="O16" i="1"/>
  <c r="L16" i="1"/>
  <c r="K16" i="1"/>
  <c r="J16" i="1"/>
  <c r="P11" i="1"/>
  <c r="O11" i="1"/>
  <c r="N19" i="1" l="1"/>
  <c r="N16" i="1"/>
  <c r="M16" i="1"/>
  <c r="K11" i="1"/>
  <c r="J11" i="1"/>
  <c r="M11" i="1" s="1"/>
  <c r="N11" i="1" l="1"/>
</calcChain>
</file>

<file path=xl/sharedStrings.xml><?xml version="1.0" encoding="utf-8"?>
<sst xmlns="http://schemas.openxmlformats.org/spreadsheetml/2006/main" count="67" uniqueCount="33">
  <si>
    <t>Объем муниципальной услуги (работы)</t>
  </si>
  <si>
    <t>Итого по ведомству:</t>
  </si>
  <si>
    <t>X</t>
  </si>
  <si>
    <t>Наименование муниципальной услуги (работы), показателей/ Наименование показателей</t>
  </si>
  <si>
    <t>Сведения о выполнении муниципальными бюджетными  учреждениями муниципальных заданий на оказание муниципальных услуг (выполнение работ)</t>
  </si>
  <si>
    <t>Реализация основных общеобразовательных программ начального общего образования (чел)</t>
  </si>
  <si>
    <t>Реализация основных общеобразовательных программ основного общего образования(чел)</t>
  </si>
  <si>
    <t>Реализация основных общеобразовательных программ среднего общего образования(чел)</t>
  </si>
  <si>
    <t>Реализация основных общеобразовательных программ дошкольного образования(чел)</t>
  </si>
  <si>
    <t>Присмотр и уход (чел.- дней)</t>
  </si>
  <si>
    <t>Администрация Анучинского муниципального округа</t>
  </si>
  <si>
    <t>Выпуск газеты:</t>
  </si>
  <si>
    <t>Тираж (штук)</t>
  </si>
  <si>
    <t>Количество номеров (штук)</t>
  </si>
  <si>
    <t>2025г (прогноз)</t>
  </si>
  <si>
    <t>Казенное учреждение Муниципальный орган управления образованием Анучинского муниципального округа</t>
  </si>
  <si>
    <t>Автономное учреждение "Центр питания"</t>
  </si>
  <si>
    <t>Итого по ведомству</t>
  </si>
  <si>
    <t>Организация питания школьников (чел.)</t>
  </si>
  <si>
    <t>2026г (прогноз)</t>
  </si>
  <si>
    <t>объем субсидий на выполнение муниципального задания на оказание муниципальной услуги (выполнения работы),  тыс.рублей</t>
  </si>
  <si>
    <t>Реализация дополнительных общеразвивающих программ (чел.- час.)</t>
  </si>
  <si>
    <t>2023г (факт)</t>
  </si>
  <si>
    <t>2024г (оценка)</t>
  </si>
  <si>
    <t>% 2025г к 2023г</t>
  </si>
  <si>
    <t>% 2025г к 2024г</t>
  </si>
  <si>
    <t>2027г (прогноз)</t>
  </si>
  <si>
    <t>543</t>
  </si>
  <si>
    <t>650</t>
  </si>
  <si>
    <t>65</t>
  </si>
  <si>
    <t>350</t>
  </si>
  <si>
    <t>55300</t>
  </si>
  <si>
    <t>120000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</si>
</sst>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0" fillId="2" borderId="0" xfId="0" applyFill="1" applyAlignment="1">
      <alignment horizontal="left" indent="2"/>
    </xf>
    <xf numFmtId="0" fontId="4" fillId="2" borderId="0" xfId="0" applyFont="1" applyFill="1" applyAlignment="1">
      <alignment horizontal="left" indent="2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top"/>
    </xf>
    <xf numFmtId="10" fontId="1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10" fontId="1" fillId="0" borderId="7" xfId="0" applyNumberFormat="1" applyFont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0" fontId="2" fillId="0" borderId="15" xfId="0" applyNumberFormat="1" applyFont="1" applyBorder="1" applyAlignment="1">
      <alignment horizontal="center" vertical="center"/>
    </xf>
    <xf numFmtId="10" fontId="2" fillId="0" borderId="1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top"/>
    </xf>
    <xf numFmtId="2" fontId="2" fillId="0" borderId="16" xfId="0" applyNumberFormat="1" applyFont="1" applyBorder="1" applyAlignment="1">
      <alignment horizontal="center" vertical="top"/>
    </xf>
    <xf numFmtId="10" fontId="2" fillId="0" borderId="7" xfId="0" applyNumberFormat="1" applyFont="1" applyBorder="1" applyAlignment="1">
      <alignment horizontal="center" vertical="top"/>
    </xf>
    <xf numFmtId="10" fontId="2" fillId="0" borderId="16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zoomScale="70" zoomScaleNormal="70" workbookViewId="0">
      <selection activeCell="P18" sqref="P18"/>
    </sheetView>
  </sheetViews>
  <sheetFormatPr defaultRowHeight="15" x14ac:dyDescent="0.25"/>
  <cols>
    <col min="1" max="2" width="26.140625" customWidth="1"/>
    <col min="3" max="3" width="11.140625" customWidth="1"/>
    <col min="4" max="4" width="12.42578125" customWidth="1"/>
    <col min="5" max="5" width="13.28515625" customWidth="1"/>
    <col min="6" max="6" width="14.7109375" customWidth="1"/>
    <col min="7" max="7" width="16.140625" customWidth="1"/>
    <col min="8" max="8" width="15.5703125" customWidth="1"/>
    <col min="9" max="9" width="14.42578125" customWidth="1"/>
    <col min="10" max="10" width="13.85546875" customWidth="1"/>
    <col min="11" max="11" width="17.140625" customWidth="1"/>
    <col min="12" max="12" width="26.140625" customWidth="1"/>
    <col min="13" max="13" width="12.5703125" customWidth="1"/>
    <col min="14" max="14" width="12.42578125" customWidth="1"/>
    <col min="15" max="15" width="18.42578125" customWidth="1"/>
    <col min="16" max="16" width="17.140625" customWidth="1"/>
  </cols>
  <sheetData>
    <row r="1" spans="1:16" ht="43.5" customHeight="1" thickBot="1" x14ac:dyDescent="0.3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2" customFormat="1" ht="54" customHeight="1" x14ac:dyDescent="0.25">
      <c r="A2" s="50" t="s">
        <v>3</v>
      </c>
      <c r="B2" s="51"/>
      <c r="C2" s="47" t="s">
        <v>0</v>
      </c>
      <c r="D2" s="48"/>
      <c r="E2" s="48"/>
      <c r="F2" s="48"/>
      <c r="G2" s="48"/>
      <c r="H2" s="48"/>
      <c r="I2" s="49"/>
      <c r="J2" s="54" t="s">
        <v>20</v>
      </c>
      <c r="K2" s="54"/>
      <c r="L2" s="54"/>
      <c r="M2" s="54"/>
      <c r="N2" s="54"/>
      <c r="O2" s="54"/>
      <c r="P2" s="54"/>
    </row>
    <row r="3" spans="1:16" ht="31.5" x14ac:dyDescent="0.25">
      <c r="A3" s="52"/>
      <c r="B3" s="53"/>
      <c r="C3" s="1" t="s">
        <v>22</v>
      </c>
      <c r="D3" s="1" t="s">
        <v>23</v>
      </c>
      <c r="E3" s="1" t="s">
        <v>14</v>
      </c>
      <c r="F3" s="1" t="s">
        <v>24</v>
      </c>
      <c r="G3" s="1" t="s">
        <v>25</v>
      </c>
      <c r="H3" s="1" t="s">
        <v>19</v>
      </c>
      <c r="I3" s="1" t="s">
        <v>26</v>
      </c>
      <c r="J3" s="1" t="s">
        <v>22</v>
      </c>
      <c r="K3" s="1" t="s">
        <v>23</v>
      </c>
      <c r="L3" s="1" t="s">
        <v>14</v>
      </c>
      <c r="M3" s="1" t="s">
        <v>24</v>
      </c>
      <c r="N3" s="1" t="s">
        <v>25</v>
      </c>
      <c r="O3" s="1" t="s">
        <v>19</v>
      </c>
      <c r="P3" s="1" t="s">
        <v>26</v>
      </c>
    </row>
    <row r="4" spans="1:16" ht="16.5" customHeight="1" x14ac:dyDescent="0.25">
      <c r="A4" s="55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6" ht="33.75" customHeight="1" x14ac:dyDescent="0.25">
      <c r="A5" s="58" t="s">
        <v>5</v>
      </c>
      <c r="B5" s="59"/>
      <c r="C5" s="12">
        <v>595</v>
      </c>
      <c r="D5" s="12">
        <v>553</v>
      </c>
      <c r="E5" s="12">
        <v>543</v>
      </c>
      <c r="F5" s="8">
        <f>SUM((E5/C5))*100</f>
        <v>91.260504201680675</v>
      </c>
      <c r="G5" s="8">
        <f>((E5/D5))*100</f>
        <v>98.19168173598554</v>
      </c>
      <c r="H5" s="14" t="s">
        <v>27</v>
      </c>
      <c r="I5" s="14" t="s">
        <v>27</v>
      </c>
      <c r="J5" s="27">
        <v>211647</v>
      </c>
      <c r="K5" s="27">
        <v>248534.5</v>
      </c>
      <c r="L5" s="27">
        <v>249843.34</v>
      </c>
      <c r="M5" s="35">
        <f>SUM((L5/J5))*100</f>
        <v>118.04719178632345</v>
      </c>
      <c r="N5" s="38">
        <f>SUM((M5/K5))*100</f>
        <v>4.7497305921843223E-2</v>
      </c>
      <c r="O5" s="27">
        <v>260708.3</v>
      </c>
      <c r="P5" s="27">
        <v>260708.3</v>
      </c>
    </row>
    <row r="6" spans="1:16" ht="36.75" customHeight="1" x14ac:dyDescent="0.25">
      <c r="A6" s="58" t="s">
        <v>6</v>
      </c>
      <c r="B6" s="59"/>
      <c r="C6" s="12">
        <v>665</v>
      </c>
      <c r="D6" s="13">
        <v>660</v>
      </c>
      <c r="E6" s="13">
        <v>655</v>
      </c>
      <c r="F6" s="8">
        <f t="shared" ref="F6:F10" si="0">SUM((E6/C6))*100</f>
        <v>98.496240601503757</v>
      </c>
      <c r="G6" s="8">
        <f t="shared" ref="G6:G10" si="1">((E6/D6))*100</f>
        <v>99.242424242424249</v>
      </c>
      <c r="H6" s="15" t="s">
        <v>28</v>
      </c>
      <c r="I6" s="15" t="s">
        <v>28</v>
      </c>
      <c r="J6" s="28"/>
      <c r="K6" s="28"/>
      <c r="L6" s="28"/>
      <c r="M6" s="36" t="e">
        <f t="shared" ref="M6:N9" si="2">SUM(L6/J6)*100</f>
        <v>#DIV/0!</v>
      </c>
      <c r="N6" s="39" t="e">
        <f t="shared" si="2"/>
        <v>#DIV/0!</v>
      </c>
      <c r="O6" s="28"/>
      <c r="P6" s="28"/>
    </row>
    <row r="7" spans="1:16" ht="34.5" customHeight="1" x14ac:dyDescent="0.25">
      <c r="A7" s="58" t="s">
        <v>7</v>
      </c>
      <c r="B7" s="59"/>
      <c r="C7" s="12">
        <v>90</v>
      </c>
      <c r="D7" s="12">
        <v>73</v>
      </c>
      <c r="E7" s="12">
        <v>65</v>
      </c>
      <c r="F7" s="8">
        <f t="shared" si="0"/>
        <v>72.222222222222214</v>
      </c>
      <c r="G7" s="8">
        <f t="shared" si="1"/>
        <v>89.041095890410958</v>
      </c>
      <c r="H7" s="15" t="s">
        <v>29</v>
      </c>
      <c r="I7" s="15" t="s">
        <v>29</v>
      </c>
      <c r="J7" s="29"/>
      <c r="K7" s="29"/>
      <c r="L7" s="29"/>
      <c r="M7" s="37" t="e">
        <f t="shared" si="2"/>
        <v>#DIV/0!</v>
      </c>
      <c r="N7" s="40" t="e">
        <f t="shared" si="2"/>
        <v>#DIV/0!</v>
      </c>
      <c r="O7" s="29"/>
      <c r="P7" s="29"/>
    </row>
    <row r="8" spans="1:16" ht="31.5" customHeight="1" x14ac:dyDescent="0.25">
      <c r="A8" s="58" t="s">
        <v>8</v>
      </c>
      <c r="B8" s="59"/>
      <c r="C8" s="12">
        <v>379</v>
      </c>
      <c r="D8" s="12">
        <v>355</v>
      </c>
      <c r="E8" s="12">
        <v>355</v>
      </c>
      <c r="F8" s="8">
        <f t="shared" si="0"/>
        <v>93.667546174142473</v>
      </c>
      <c r="G8" s="8">
        <f t="shared" si="1"/>
        <v>100</v>
      </c>
      <c r="H8" s="15" t="s">
        <v>30</v>
      </c>
      <c r="I8" s="15" t="s">
        <v>30</v>
      </c>
      <c r="J8" s="30">
        <v>77610</v>
      </c>
      <c r="K8" s="30">
        <v>93524.800000000003</v>
      </c>
      <c r="L8" s="30">
        <v>92637</v>
      </c>
      <c r="M8" s="41">
        <f>SUM((L8/J8))*100%</f>
        <v>1.1936219559335137</v>
      </c>
      <c r="N8" s="43">
        <f>SUM((M8/K8))*100%</f>
        <v>1.2762625057027801E-5</v>
      </c>
      <c r="O8" s="30">
        <v>96025.4</v>
      </c>
      <c r="P8" s="30">
        <v>96025.4</v>
      </c>
    </row>
    <row r="9" spans="1:16" ht="18.75" x14ac:dyDescent="0.25">
      <c r="A9" s="58" t="s">
        <v>9</v>
      </c>
      <c r="B9" s="59"/>
      <c r="C9" s="12">
        <v>60684</v>
      </c>
      <c r="D9" s="12">
        <v>56076</v>
      </c>
      <c r="E9" s="12">
        <v>56076</v>
      </c>
      <c r="F9" s="8">
        <f t="shared" si="0"/>
        <v>92.406565157207837</v>
      </c>
      <c r="G9" s="8">
        <f t="shared" si="1"/>
        <v>100</v>
      </c>
      <c r="H9" s="15" t="s">
        <v>31</v>
      </c>
      <c r="I9" s="15" t="s">
        <v>31</v>
      </c>
      <c r="J9" s="31"/>
      <c r="K9" s="31"/>
      <c r="L9" s="31"/>
      <c r="M9" s="42" t="e">
        <f t="shared" si="2"/>
        <v>#DIV/0!</v>
      </c>
      <c r="N9" s="44" t="e">
        <f t="shared" si="2"/>
        <v>#DIV/0!</v>
      </c>
      <c r="O9" s="31"/>
      <c r="P9" s="31"/>
    </row>
    <row r="10" spans="1:16" ht="39" customHeight="1" x14ac:dyDescent="0.25">
      <c r="A10" s="58" t="s">
        <v>21</v>
      </c>
      <c r="B10" s="59"/>
      <c r="C10" s="12">
        <v>135632</v>
      </c>
      <c r="D10" s="12">
        <v>120000</v>
      </c>
      <c r="E10" s="12">
        <v>120000</v>
      </c>
      <c r="F10" s="8">
        <f t="shared" si="0"/>
        <v>88.474696236876255</v>
      </c>
      <c r="G10" s="8">
        <f t="shared" si="1"/>
        <v>100</v>
      </c>
      <c r="H10" s="15" t="s">
        <v>32</v>
      </c>
      <c r="I10" s="15" t="s">
        <v>32</v>
      </c>
      <c r="J10" s="8">
        <v>8923.7000000000007</v>
      </c>
      <c r="K10" s="8">
        <v>13574.2</v>
      </c>
      <c r="L10" s="8">
        <v>8967.2000000000007</v>
      </c>
      <c r="M10" s="23">
        <f>SUM((L10/J10))*100</f>
        <v>100.48746596142854</v>
      </c>
      <c r="N10" s="22">
        <f>SUM((M10/K10))*100</f>
        <v>0.74028278617840115</v>
      </c>
      <c r="O10" s="8">
        <v>8967.2000000000007</v>
      </c>
      <c r="P10" s="8">
        <v>8967.2000000000007</v>
      </c>
    </row>
    <row r="11" spans="1:16" ht="18.75" x14ac:dyDescent="0.25">
      <c r="A11" s="58" t="s">
        <v>1</v>
      </c>
      <c r="B11" s="59"/>
      <c r="C11" s="18" t="s">
        <v>2</v>
      </c>
      <c r="D11" s="18" t="s">
        <v>2</v>
      </c>
      <c r="E11" s="18" t="s">
        <v>2</v>
      </c>
      <c r="F11" s="18" t="s">
        <v>2</v>
      </c>
      <c r="G11" s="18" t="s">
        <v>2</v>
      </c>
      <c r="H11" s="18" t="s">
        <v>2</v>
      </c>
      <c r="I11" s="18" t="s">
        <v>2</v>
      </c>
      <c r="J11" s="5">
        <f>SUM(J5:J10)</f>
        <v>298180.7</v>
      </c>
      <c r="K11" s="5">
        <f>SUM(K5:K10)</f>
        <v>355633.5</v>
      </c>
      <c r="L11" s="5">
        <f>SUM(L5:L10)</f>
        <v>351447.54</v>
      </c>
      <c r="M11" s="23">
        <f>SUM((L11/J11))*100</f>
        <v>117.86394625809113</v>
      </c>
      <c r="N11" s="22">
        <f>SUM((M11/K11))*100</f>
        <v>3.3141969543952168E-2</v>
      </c>
      <c r="O11" s="6">
        <f>SUM(O5:O10)</f>
        <v>365700.89999999997</v>
      </c>
      <c r="P11" s="7">
        <f>SUM(P5:P10)</f>
        <v>365700.89999999997</v>
      </c>
    </row>
    <row r="12" spans="1:16" ht="15.75" x14ac:dyDescent="0.25">
      <c r="A12" s="60" t="s">
        <v>10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6" ht="15.75" x14ac:dyDescent="0.25">
      <c r="A13" s="34" t="s">
        <v>11</v>
      </c>
      <c r="B13" s="34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  <c r="P13" s="4"/>
    </row>
    <row r="14" spans="1:16" ht="15.75" x14ac:dyDescent="0.25">
      <c r="A14" s="34" t="s">
        <v>12</v>
      </c>
      <c r="B14" s="34"/>
      <c r="C14" s="9">
        <v>54800</v>
      </c>
      <c r="D14" s="9">
        <v>54800</v>
      </c>
      <c r="E14" s="9">
        <v>54800</v>
      </c>
      <c r="F14" s="10">
        <f t="shared" ref="F14:F15" si="3">SUM((E14/C14))*100</f>
        <v>100</v>
      </c>
      <c r="G14" s="10">
        <f t="shared" ref="G14:G15" si="4">((E14/D14))*100</f>
        <v>100</v>
      </c>
      <c r="H14" s="9">
        <v>54800</v>
      </c>
      <c r="I14" s="9">
        <v>54800</v>
      </c>
      <c r="J14" s="25">
        <v>2815</v>
      </c>
      <c r="K14" s="25">
        <v>3500</v>
      </c>
      <c r="L14" s="25">
        <v>3500</v>
      </c>
      <c r="M14" s="32">
        <f>SUM(L14/J14)*100%</f>
        <v>1.2433392539964476</v>
      </c>
      <c r="N14" s="32">
        <f>SUM((L14/K14)*100%)</f>
        <v>1</v>
      </c>
      <c r="O14" s="25">
        <v>3500</v>
      </c>
      <c r="P14" s="25">
        <v>3500</v>
      </c>
    </row>
    <row r="15" spans="1:16" ht="15.75" x14ac:dyDescent="0.25">
      <c r="A15" s="34" t="s">
        <v>13</v>
      </c>
      <c r="B15" s="34"/>
      <c r="C15" s="9">
        <v>89</v>
      </c>
      <c r="D15" s="9">
        <v>89</v>
      </c>
      <c r="E15" s="9">
        <v>89</v>
      </c>
      <c r="F15" s="10">
        <f t="shared" si="3"/>
        <v>100</v>
      </c>
      <c r="G15" s="10">
        <f t="shared" si="4"/>
        <v>100</v>
      </c>
      <c r="H15" s="9">
        <v>89</v>
      </c>
      <c r="I15" s="9">
        <v>89</v>
      </c>
      <c r="J15" s="26"/>
      <c r="K15" s="26"/>
      <c r="L15" s="26"/>
      <c r="M15" s="33" t="e">
        <f t="shared" ref="M15" si="5">SUM(L15/J15)*100</f>
        <v>#DIV/0!</v>
      </c>
      <c r="N15" s="33" t="e">
        <f t="shared" ref="N15" si="6">SUM((L15/K15)*100)</f>
        <v>#DIV/0!</v>
      </c>
      <c r="O15" s="26"/>
      <c r="P15" s="26"/>
    </row>
    <row r="16" spans="1:16" ht="15.75" x14ac:dyDescent="0.25">
      <c r="A16" s="59" t="s">
        <v>1</v>
      </c>
      <c r="B16" s="59"/>
      <c r="C16" s="9" t="s">
        <v>2</v>
      </c>
      <c r="D16" s="9" t="s">
        <v>2</v>
      </c>
      <c r="E16" s="9" t="s">
        <v>2</v>
      </c>
      <c r="F16" s="9" t="s">
        <v>2</v>
      </c>
      <c r="G16" s="9" t="s">
        <v>2</v>
      </c>
      <c r="H16" s="9" t="s">
        <v>2</v>
      </c>
      <c r="I16" s="9" t="s">
        <v>2</v>
      </c>
      <c r="J16" s="10">
        <f>SUM(J14:J15)</f>
        <v>2815</v>
      </c>
      <c r="K16" s="10">
        <f>SUM(K14:K15)</f>
        <v>3500</v>
      </c>
      <c r="L16" s="10">
        <f>SUM(L14:L15)</f>
        <v>3500</v>
      </c>
      <c r="M16" s="20">
        <f>SUM((L16/J16)*100%)</f>
        <v>1.2433392539964476</v>
      </c>
      <c r="N16" s="20">
        <f>SUM((L16/K16)*100%)</f>
        <v>1</v>
      </c>
      <c r="O16" s="10">
        <f>SUM(O14:O15)</f>
        <v>3500</v>
      </c>
      <c r="P16" s="10">
        <f>SUM(P14:P15)</f>
        <v>3500</v>
      </c>
    </row>
    <row r="17" spans="1:16" ht="15.75" x14ac:dyDescent="0.25">
      <c r="A17" s="16"/>
      <c r="B17" s="16"/>
      <c r="C17" s="16"/>
      <c r="D17" s="16"/>
      <c r="E17" s="16"/>
      <c r="F17" s="16"/>
      <c r="G17" s="16"/>
      <c r="H17" s="17" t="s">
        <v>16</v>
      </c>
      <c r="I17" s="16"/>
      <c r="J17" s="16"/>
      <c r="K17" s="16"/>
      <c r="L17" s="16"/>
      <c r="M17" s="16"/>
      <c r="N17" s="16"/>
      <c r="O17" s="16"/>
      <c r="P17" s="16"/>
    </row>
    <row r="18" spans="1:16" ht="15.75" x14ac:dyDescent="0.25">
      <c r="A18" s="34" t="s">
        <v>18</v>
      </c>
      <c r="B18" s="34"/>
      <c r="C18" s="11">
        <v>899</v>
      </c>
      <c r="D18" s="11">
        <v>1000</v>
      </c>
      <c r="E18" s="11">
        <v>1000</v>
      </c>
      <c r="F18" s="19">
        <f t="shared" ref="F18:G18" si="7">SUM((E18/C18))*100</f>
        <v>111.23470522803115</v>
      </c>
      <c r="G18" s="19">
        <f t="shared" si="7"/>
        <v>11.123470522803116</v>
      </c>
      <c r="H18" s="11">
        <v>1000</v>
      </c>
      <c r="I18" s="11">
        <v>1000</v>
      </c>
      <c r="J18" s="19">
        <v>6800</v>
      </c>
      <c r="K18" s="19">
        <v>7200</v>
      </c>
      <c r="L18" s="19">
        <v>7200</v>
      </c>
      <c r="M18" s="21">
        <f>SUM((L18/J18)*100%)</f>
        <v>1.0588235294117647</v>
      </c>
      <c r="N18" s="21">
        <f>SUM((L18/K18)*100%)</f>
        <v>1</v>
      </c>
      <c r="O18" s="19">
        <v>7200</v>
      </c>
      <c r="P18" s="19">
        <v>7200</v>
      </c>
    </row>
    <row r="19" spans="1:16" ht="18.75" x14ac:dyDescent="0.25">
      <c r="A19" s="45" t="s">
        <v>17</v>
      </c>
      <c r="B19" s="46"/>
      <c r="C19" s="18" t="s">
        <v>2</v>
      </c>
      <c r="D19" s="18" t="s">
        <v>2</v>
      </c>
      <c r="E19" s="18" t="s">
        <v>2</v>
      </c>
      <c r="F19" s="18" t="s">
        <v>2</v>
      </c>
      <c r="G19" s="18" t="s">
        <v>2</v>
      </c>
      <c r="H19" s="18" t="s">
        <v>2</v>
      </c>
      <c r="I19" s="18" t="s">
        <v>2</v>
      </c>
      <c r="J19" s="19">
        <f>SUM(J17:J18)</f>
        <v>6800</v>
      </c>
      <c r="K19" s="19">
        <f t="shared" ref="K19:P19" si="8">SUM(K17:K18)</f>
        <v>7200</v>
      </c>
      <c r="L19" s="19">
        <f t="shared" si="8"/>
        <v>7200</v>
      </c>
      <c r="M19" s="21">
        <f t="shared" si="8"/>
        <v>1.0588235294117647</v>
      </c>
      <c r="N19" s="21">
        <f>SUM((L19/K19)*100%)</f>
        <v>1</v>
      </c>
      <c r="O19" s="19">
        <f t="shared" si="8"/>
        <v>7200</v>
      </c>
      <c r="P19" s="19">
        <f t="shared" si="8"/>
        <v>7200</v>
      </c>
    </row>
  </sheetData>
  <mergeCells count="40">
    <mergeCell ref="A19:B19"/>
    <mergeCell ref="C2:I2"/>
    <mergeCell ref="A2:B3"/>
    <mergeCell ref="J2:P2"/>
    <mergeCell ref="A4:P4"/>
    <mergeCell ref="A9:B9"/>
    <mergeCell ref="A11:B11"/>
    <mergeCell ref="A10:B10"/>
    <mergeCell ref="A8:B8"/>
    <mergeCell ref="A5:B5"/>
    <mergeCell ref="A6:B6"/>
    <mergeCell ref="A7:B7"/>
    <mergeCell ref="A16:B16"/>
    <mergeCell ref="A12:P12"/>
    <mergeCell ref="A14:B14"/>
    <mergeCell ref="A15:B15"/>
    <mergeCell ref="A18:B18"/>
    <mergeCell ref="P8:P9"/>
    <mergeCell ref="M5:M7"/>
    <mergeCell ref="N5:N7"/>
    <mergeCell ref="M8:M9"/>
    <mergeCell ref="A13:B13"/>
    <mergeCell ref="N8:N9"/>
    <mergeCell ref="N14:N15"/>
    <mergeCell ref="O14:O15"/>
    <mergeCell ref="A1:P1"/>
    <mergeCell ref="P14:P15"/>
    <mergeCell ref="J5:J7"/>
    <mergeCell ref="J8:J9"/>
    <mergeCell ref="K5:K7"/>
    <mergeCell ref="K8:K9"/>
    <mergeCell ref="K14:K15"/>
    <mergeCell ref="J14:J15"/>
    <mergeCell ref="L5:L7"/>
    <mergeCell ref="L8:L9"/>
    <mergeCell ref="O5:O7"/>
    <mergeCell ref="O8:O9"/>
    <mergeCell ref="P5:P7"/>
    <mergeCell ref="L14:L15"/>
    <mergeCell ref="M14:M15"/>
  </mergeCells>
  <pageMargins left="0.70866141732283472" right="0.70866141732283472" top="0.47" bottom="0.55000000000000004" header="0.31496062992125984" footer="0.31496062992125984"/>
  <pageSetup paperSize="9" scale="5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lazebnaya</dc:creator>
  <cp:lastModifiedBy>Вера В. Клыкова</cp:lastModifiedBy>
  <cp:lastPrinted>2020-06-22T06:51:59Z</cp:lastPrinted>
  <dcterms:created xsi:type="dcterms:W3CDTF">2020-05-25T23:52:49Z</dcterms:created>
  <dcterms:modified xsi:type="dcterms:W3CDTF">2024-10-04T00:02:48Z</dcterms:modified>
</cp:coreProperties>
</file>