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исполнение\годовая 2025\дополнительные материалы\"/>
    </mc:Choice>
  </mc:AlternateContent>
  <xr:revisionPtr revIDLastSave="0" documentId="13_ncr:1_{28E297A4-DFB2-49BB-A974-EB1BF2CD17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  <sheet name="Лист1" sheetId="3" r:id="rId2"/>
  </sheets>
  <definedNames>
    <definedName name="_xlnm.Print_Area" localSheetId="0">Лист2!$A$1:$I$44</definedName>
  </definedNames>
  <calcPr calcId="191029"/>
</workbook>
</file>

<file path=xl/calcChain.xml><?xml version="1.0" encoding="utf-8"?>
<calcChain xmlns="http://schemas.openxmlformats.org/spreadsheetml/2006/main">
  <c r="C32" i="2" l="1"/>
  <c r="H42" i="2"/>
  <c r="F42" i="2"/>
  <c r="H41" i="2"/>
  <c r="F41" i="2"/>
  <c r="H40" i="2"/>
  <c r="F40" i="2"/>
  <c r="H39" i="2"/>
  <c r="F39" i="2"/>
  <c r="E38" i="2"/>
  <c r="D38" i="2"/>
  <c r="C38" i="2"/>
  <c r="H37" i="2"/>
  <c r="F37" i="2"/>
  <c r="H36" i="2"/>
  <c r="F36" i="2"/>
  <c r="H35" i="2"/>
  <c r="F35" i="2"/>
  <c r="H34" i="2"/>
  <c r="F34" i="2"/>
  <c r="H33" i="2"/>
  <c r="F33" i="2"/>
  <c r="E32" i="2"/>
  <c r="D32" i="2"/>
  <c r="H31" i="2"/>
  <c r="F31" i="2"/>
  <c r="H30" i="2"/>
  <c r="F30" i="2"/>
  <c r="E29" i="2"/>
  <c r="D29" i="2"/>
  <c r="C29" i="2"/>
  <c r="H28" i="2"/>
  <c r="F28" i="2"/>
  <c r="E27" i="2"/>
  <c r="H27" i="2" s="1"/>
  <c r="D27" i="2"/>
  <c r="C27" i="2"/>
  <c r="F26" i="2"/>
  <c r="H25" i="2"/>
  <c r="F25" i="2"/>
  <c r="H24" i="2"/>
  <c r="F24" i="2"/>
  <c r="H23" i="2"/>
  <c r="F23" i="2"/>
  <c r="E22" i="2"/>
  <c r="D22" i="2"/>
  <c r="H22" i="2" s="1"/>
  <c r="C22" i="2"/>
  <c r="H21" i="2"/>
  <c r="F21" i="2"/>
  <c r="E20" i="2"/>
  <c r="D20" i="2"/>
  <c r="C20" i="2"/>
  <c r="H19" i="2"/>
  <c r="F19" i="2"/>
  <c r="H18" i="2"/>
  <c r="F18" i="2"/>
  <c r="E17" i="2"/>
  <c r="D17" i="2"/>
  <c r="C17" i="2"/>
  <c r="H16" i="2"/>
  <c r="F16" i="2"/>
  <c r="H15" i="2"/>
  <c r="F15" i="2"/>
  <c r="H14" i="2"/>
  <c r="F14" i="2"/>
  <c r="H13" i="2"/>
  <c r="F13" i="2"/>
  <c r="E12" i="2"/>
  <c r="D12" i="2"/>
  <c r="C12" i="2"/>
  <c r="H11" i="2"/>
  <c r="F11" i="2"/>
  <c r="E10" i="2"/>
  <c r="D10" i="2"/>
  <c r="H10" i="2" s="1"/>
  <c r="C10" i="2"/>
  <c r="H9" i="2"/>
  <c r="F9" i="2"/>
  <c r="E8" i="2"/>
  <c r="D8" i="2"/>
  <c r="C8" i="2"/>
  <c r="F20" i="2" l="1"/>
  <c r="H38" i="2"/>
  <c r="H29" i="2"/>
  <c r="H20" i="2"/>
  <c r="H17" i="2"/>
  <c r="F32" i="2"/>
  <c r="F27" i="2"/>
  <c r="F10" i="2"/>
  <c r="F8" i="2"/>
  <c r="F38" i="2"/>
  <c r="H32" i="2"/>
  <c r="F29" i="2"/>
  <c r="D7" i="2"/>
  <c r="D44" i="2" s="1"/>
  <c r="F22" i="2"/>
  <c r="F17" i="2"/>
  <c r="H12" i="2"/>
  <c r="F12" i="2"/>
  <c r="E7" i="2"/>
  <c r="C7" i="2"/>
  <c r="C44" i="2" s="1"/>
  <c r="H8" i="2"/>
  <c r="H7" i="2" l="1"/>
  <c r="F7" i="2"/>
  <c r="E44" i="2"/>
  <c r="H44" i="2" s="1"/>
  <c r="F44" i="2" l="1"/>
</calcChain>
</file>

<file path=xl/sharedStrings.xml><?xml version="1.0" encoding="utf-8"?>
<sst xmlns="http://schemas.openxmlformats.org/spreadsheetml/2006/main" count="117" uniqueCount="109">
  <si>
    <t xml:space="preserve">                                                                                    </t>
  </si>
  <si>
    <t>Код бюджетной классификации Российской Федерации</t>
  </si>
  <si>
    <t>Наименование налога (сбора)</t>
  </si>
  <si>
    <t>Факт</t>
  </si>
  <si>
    <t>Факт к первоначальному плану %</t>
  </si>
  <si>
    <t>Причины отклонения факт к первоначальному плану</t>
  </si>
  <si>
    <t>Факт к уточненному плану %</t>
  </si>
  <si>
    <t>Причины отклонения факт к уточненному плану</t>
  </si>
  <si>
    <t xml:space="preserve">000 1 00 00000 00 0000 000 </t>
  </si>
  <si>
    <t>НАЛОГОВЫЕ И НЕНАЛОГОВЫЕ ДОХОДЫ</t>
  </si>
  <si>
    <t>000 1 01 00000 00 0000 000</t>
  </si>
  <si>
    <t>НАЛОГИ НА ПРИБЫЛЬ, ДОХОДЫ</t>
  </si>
  <si>
    <t>000 1 01 02000 00 0000 110</t>
  </si>
  <si>
    <t xml:space="preserve">Налог на доходы физических лиц </t>
  </si>
  <si>
    <t xml:space="preserve">000 1 03 00000 00 0000 </t>
  </si>
  <si>
    <t>НАЛОГИ НА ТОВАРЫ (РАБОТЫ, УСЛУГИ), РЕАЛИЗУЕМЫЕ НА ТЕРРИТОРИИ РОССИЙСКОЙ ФЕДЕРАЦИИ</t>
  </si>
  <si>
    <t>000 1 03 02000 00 0000 000</t>
  </si>
  <si>
    <t xml:space="preserve">Доходы от уплаты акцизов </t>
  </si>
  <si>
    <t>000 1 05 00000 00 0000 000</t>
  </si>
  <si>
    <t>НАЛОГИ НА СОВОКУПНЫЙ ДОХОД</t>
  </si>
  <si>
    <t>000 1 05 01000 00 0000 000</t>
  </si>
  <si>
    <t>Налог, взимаемый с налогоплательщиков, выбравших в качестве объекта налогообложения доходы</t>
  </si>
  <si>
    <t>000 1 05 02000 00 0000 000</t>
  </si>
  <si>
    <t>Единый налог на вмененный доход для отдельных видов деятельности</t>
  </si>
  <si>
    <t>000 1 05 03000 00 0000 000</t>
  </si>
  <si>
    <t>Единый сельскохозяйственный налог</t>
  </si>
  <si>
    <t>000 1 05 04000 00 0000 000</t>
  </si>
  <si>
    <t>Налог, взимаемый в связи с применением патентной системы налогообложения</t>
  </si>
  <si>
    <t>000 1 06 00000 00 0000 000</t>
  </si>
  <si>
    <t>Налоги на имущество</t>
  </si>
  <si>
    <t>000 1 06 01000 00 0000 000</t>
  </si>
  <si>
    <t>Налог на имущество физических лиц</t>
  </si>
  <si>
    <t>000 1 06 06000 00 0000 000</t>
  </si>
  <si>
    <t>Земельный налог</t>
  </si>
  <si>
    <t>000 1 08 00000 00 0000 000</t>
  </si>
  <si>
    <t>ГОСУДАРСТВЕННАЯ ПОШЛИНА</t>
  </si>
  <si>
    <t>000 1 08 03000 00 0000 000</t>
  </si>
  <si>
    <t>Государственная пошлина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</si>
  <si>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</si>
  <si>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</si>
  <si>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000 1 11 05000 00 0000 000</t>
  </si>
  <si>
    <t>Доходы от сдачи в аренду имущества</t>
  </si>
  <si>
    <t>000 1 11 09000 00 0000 000</t>
  </si>
  <si>
    <t>Прочие поступления от использования имущества</t>
  </si>
  <si>
    <t>Доходы, получаемые в виде арендной платы за земельные участки</t>
  </si>
  <si>
    <t>000 1 11 05300 14 0000 120</t>
  </si>
  <si>
    <t>Плата по соглашениям об установлении сервитута</t>
  </si>
  <si>
    <t>000 1 12 00000 00 0000 000</t>
  </si>
  <si>
    <t xml:space="preserve">ПЛАТЕЖИ ПРИ ПОЛЬЗОВАНИИ ПРИРОДНЫМИ РЕСУРСАМИ </t>
  </si>
  <si>
    <t>000 1 12 01000 00 0000 000</t>
  </si>
  <si>
    <t>Плата за негативное воздействие на окружающую среду</t>
  </si>
  <si>
    <t>000 1 13 00000 00 0000 000</t>
  </si>
  <si>
    <t>ДОХОДЫ ОТ ОКАЗАНИЯ ПЛАТНЫХ УСЛУГ (РАБОТ) И КОМПЕНСАЦИИ ЗАТРАТ ГОСУДАРСТВА</t>
  </si>
  <si>
    <t>000 1 13 01000 00 0000 000</t>
  </si>
  <si>
    <t xml:space="preserve">Прочие доходы от оказания платных услуг </t>
  </si>
  <si>
    <t>000 1 13 02000 00 0000 000</t>
  </si>
  <si>
    <t>Прочие доходы от компенсации затрат бюджетов</t>
  </si>
  <si>
    <t>000 1 14 00000 00 0000 000</t>
  </si>
  <si>
    <t>ДОХОДЫ ОТ ПРОДАЖИ МАТЕРИАЛЬНЫХ И НЕМАТЕРИАЛЬНЫХ АКТИВОВ</t>
  </si>
  <si>
    <t>000 1 14 02000 00 0000 000</t>
  </si>
  <si>
    <t>Доходы от реализации иного имущества</t>
  </si>
  <si>
    <t>000 1 14 06000 00 0000 000</t>
  </si>
  <si>
    <t>Доходы от продажи земельных участков</t>
  </si>
  <si>
    <t>000 1 14 06300 00 0000 000</t>
  </si>
  <si>
    <t>Плата за увеличение площади земельных участков</t>
  </si>
  <si>
    <t>000 1 16 00000 00 0000 000</t>
  </si>
  <si>
    <t>ШТРАФЫ, САНКЦИИ, ВОЗМЕЩЕНИЕ УЩЕРБА</t>
  </si>
  <si>
    <t>000 1 17 00000 00 0000 000</t>
  </si>
  <si>
    <t>ПРОЧИЕ НЕНАЛОГОВЫЕ ДОХОДЫ</t>
  </si>
  <si>
    <t>000 2 00 00000 00 0000 000</t>
  </si>
  <si>
    <t>БЕЗВОЗМЕЗДНЫЕ ПОСТУПЛЕНИЯ</t>
  </si>
  <si>
    <t>000 2 02 10000 00 0000 000</t>
  </si>
  <si>
    <t>Дотации бюджетам субъектов Российской Федерации и муниципальных образований</t>
  </si>
  <si>
    <t>000 2 02 20000 00 0000 000</t>
  </si>
  <si>
    <t>Субсидии бюджетам субъектов Российской Федерации и муниципальных образований</t>
  </si>
  <si>
    <t>000 2 02 30000 00 0000 000</t>
  </si>
  <si>
    <t>Субвенция бюджетам субъектов Российской Федерации и муниципальных образований</t>
  </si>
  <si>
    <t>000 2 02 4000 00 0000 000</t>
  </si>
  <si>
    <t>Иные межбюджетные трансферты</t>
  </si>
  <si>
    <t>000 2 19 6000 00 0000 000</t>
  </si>
  <si>
    <t>Возврат прочих остатков субсидий, субвенций и иных межбюджетных трансфертов</t>
  </si>
  <si>
    <t>ВСЕГО ДОХОДОВ</t>
  </si>
  <si>
    <t>Сравнительная таблица по доходам за 2025г</t>
  </si>
  <si>
    <t>Первоначальный план (решение от 18.12.2024г  № 641-НПА)</t>
  </si>
  <si>
    <t>Уточненный план (решение от 24.12.2025г № 40-НПА)</t>
  </si>
  <si>
    <t>рост суммы исчисленного налога по ООО "Элитный дом ДВ"</t>
  </si>
  <si>
    <t>рост суммы исчисленного налога в 4 раза СХПК "Восход"</t>
  </si>
  <si>
    <t>перенос платежей с января 2026года на декабрь 2025года</t>
  </si>
  <si>
    <r>
      <t>р</t>
    </r>
    <r>
      <rPr>
        <sz val="14"/>
        <color rgb="FF000000"/>
        <rFont val="Times New Roman"/>
        <family val="1"/>
        <charset val="204"/>
      </rPr>
      <t xml:space="preserve">ост показателей за счёт того, что в августе 2025 года произведены расчёты по налоговым уведомлениям за 2024 год по сроку уплаты 01.12.2025г., и вся переплата на ЕНС плательщиков была учтена </t>
    </r>
  </si>
  <si>
    <t>рост исчисленных налогов по уведомлениям ряда организаций и взыскание недоики прошлых лет</t>
  </si>
  <si>
    <t xml:space="preserve">увеличение количества рассматриваемых дел в суде </t>
  </si>
  <si>
    <t>увеличение количества рассматриваемых дел в суде и повышение ставок</t>
  </si>
  <si>
    <t>расторжение договора аренды с АО ДРСК "ПЭС"</t>
  </si>
  <si>
    <t>фактическое поступление составило больше, чем сумма прописанная в договорах аренды</t>
  </si>
  <si>
    <t>оплатой задолженности по договорам социального найма,оплата задолженности по специализированным жилым помещениям (дети-сироты) по суду</t>
  </si>
  <si>
    <t>за счёт расторжения  договора с ИП Чирвон Н.В. (передача здания-памятника регионального значения, где в 1920 годы заседал штаб партизанских отрядов Приморья на реставрацию</t>
  </si>
  <si>
    <t>в связи с заключением  138 новых договоров аренды и оплата задолженности за 2024 год</t>
  </si>
  <si>
    <t>в связи с увеличением количества заключенных договоров</t>
  </si>
  <si>
    <t>за счёт увеличения поступлений платежей за 4 квартал 2024  года и изменения срока оплаты налога</t>
  </si>
  <si>
    <t>возврат дебиторской задолженности прошлых лет</t>
  </si>
  <si>
    <t xml:space="preserve">увеличение количества проведенных аукционов, </t>
  </si>
  <si>
    <t>увеличилось количество участков, приобретаемых под строительство помещений нежилого назначения (магазины, АЗС и др.),внесены задатки за участие в аукционе которые состоятся в  2026 г.</t>
  </si>
  <si>
    <t>взыскание ущерба по поврежденной детской площадки в с.Пухово и незаконная вырубка леса</t>
  </si>
  <si>
    <t>в декабре месяце были дополнительно реализованы земельные участки на увеличение площади</t>
  </si>
  <si>
    <t>законы Приморского края "О внесении изменений в краевой бджет"</t>
  </si>
  <si>
    <t xml:space="preserve">законы Приморского края "О внесении изменений в краевой бджет"и постановления правительства ПК </t>
  </si>
  <si>
    <t>индексация заработной платы</t>
  </si>
  <si>
    <t>завышение плановых показателей по данным налоговой</t>
  </si>
  <si>
    <t>заявительный характер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</si>
</sst>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9">
    <font>
      <sz val="10"/>
      <name val="Arial Cyr"/>
      <charset val="204"/>
    </font>
    <font>
      <sz val="14"/>
      <name val="Times New Roman"/>
      <charset val="204"/>
    </font>
    <font>
      <b/>
      <sz val="14"/>
      <name val="Times New Roman"/>
      <charset val="204"/>
    </font>
    <font>
      <sz val="13"/>
      <name val="Times New Roman"/>
      <charset val="204"/>
    </font>
    <font>
      <sz val="14"/>
      <color rgb="FF000000"/>
      <name val="Times New Roman"/>
      <charset val="204"/>
    </font>
    <font>
      <sz val="14"/>
      <name val="Arial Cyr"/>
      <charset val="204"/>
    </font>
    <font>
      <sz val="11"/>
      <name val="Calibri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2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164" fontId="1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164" fontId="1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2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Alignment="1">
      <alignment horizontal="right" vertical="top" wrapText="1"/>
    </xf>
    <xf numFmtId="2" fontId="0" fillId="0" borderId="0" xfId="0" applyNumberFormat="1" applyAlignment="1">
      <alignment horizontal="right" vertical="top" wrapText="1"/>
    </xf>
    <xf numFmtId="9" fontId="0" fillId="0" borderId="0" xfId="0" applyNumberFormat="1" applyAlignment="1">
      <alignment horizontal="center" vertical="top" wrapText="1"/>
    </xf>
    <xf numFmtId="2" fontId="2" fillId="0" borderId="1" xfId="0" applyNumberFormat="1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2" fontId="1" fillId="0" borderId="1" xfId="0" applyNumberFormat="1" applyFont="1" applyBorder="1" applyAlignment="1">
      <alignment horizontal="right" vertical="top" wrapText="1"/>
    </xf>
    <xf numFmtId="0" fontId="6" fillId="0" borderId="0" xfId="0" applyFont="1" applyAlignment="1">
      <alignment vertical="center" wrapText="1"/>
    </xf>
    <xf numFmtId="2" fontId="1" fillId="0" borderId="1" xfId="0" applyNumberFormat="1" applyFont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right" vertical="top" wrapText="1"/>
    </xf>
    <xf numFmtId="2" fontId="7" fillId="0" borderId="0" xfId="0" applyNumberFormat="1" applyFont="1" applyAlignment="1">
      <alignment vertical="top" wrapText="1"/>
    </xf>
    <xf numFmtId="164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view="pageBreakPreview" topLeftCell="A32" zoomScale="70" zoomScaleNormal="70" workbookViewId="0">
      <selection activeCell="B43" sqref="B43"/>
    </sheetView>
  </sheetViews>
  <sheetFormatPr defaultColWidth="9.140625" defaultRowHeight="12.75"/>
  <cols>
    <col min="1" max="1" width="41" style="2" customWidth="1"/>
    <col min="2" max="2" width="60.85546875" style="2" customWidth="1"/>
    <col min="3" max="3" width="30.85546875" style="38" customWidth="1"/>
    <col min="4" max="4" width="28.140625" style="3" customWidth="1"/>
    <col min="5" max="5" width="23.5703125" style="2" customWidth="1"/>
    <col min="6" max="6" width="24.42578125" style="2" customWidth="1"/>
    <col min="7" max="7" width="50" style="2" customWidth="1"/>
    <col min="8" max="8" width="20.28515625" style="2" customWidth="1"/>
    <col min="9" max="9" width="50" style="2" customWidth="1"/>
    <col min="10" max="10" width="16.42578125" style="2" customWidth="1"/>
    <col min="11" max="16384" width="9.140625" style="2"/>
  </cols>
  <sheetData>
    <row r="1" spans="1:12" ht="2.25" hidden="1" customHeight="1">
      <c r="A1" s="4"/>
    </row>
    <row r="2" spans="1:12" ht="18" customHeight="1">
      <c r="A2" s="47" t="s">
        <v>82</v>
      </c>
      <c r="B2" s="47"/>
      <c r="C2" s="47"/>
      <c r="D2" s="47"/>
      <c r="E2" s="47"/>
      <c r="F2" s="47"/>
      <c r="G2" s="47"/>
      <c r="H2" s="47"/>
      <c r="I2" s="47"/>
    </row>
    <row r="3" spans="1:12" ht="9.75" customHeight="1">
      <c r="A3" s="5" t="s">
        <v>0</v>
      </c>
    </row>
    <row r="4" spans="1:12" ht="16.5">
      <c r="A4" s="5"/>
      <c r="D4" s="6"/>
    </row>
    <row r="5" spans="1:12" ht="65.25" customHeight="1">
      <c r="A5" s="7" t="s">
        <v>1</v>
      </c>
      <c r="B5" s="7" t="s">
        <v>2</v>
      </c>
      <c r="C5" s="39" t="s">
        <v>83</v>
      </c>
      <c r="D5" s="8" t="s">
        <v>84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31"/>
    </row>
    <row r="6" spans="1:12" ht="24.75" customHeight="1">
      <c r="A6" s="7">
        <v>1</v>
      </c>
      <c r="B6" s="7">
        <v>2</v>
      </c>
      <c r="C6" s="39">
        <v>3</v>
      </c>
      <c r="D6" s="9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</row>
    <row r="7" spans="1:12" ht="18.75" customHeight="1">
      <c r="A7" s="10" t="s">
        <v>8</v>
      </c>
      <c r="B7" s="11" t="s">
        <v>9</v>
      </c>
      <c r="C7" s="40">
        <f>SUM(C8+C10+C12+C17+C20+C22+C27+C29+C32+C36+C37)</f>
        <v>352182000</v>
      </c>
      <c r="D7" s="12">
        <f>SUM(D8+D10+D12+D17+D20+D22+D27+D29+D32+D36+D37)</f>
        <v>365279000</v>
      </c>
      <c r="E7" s="12">
        <f>SUM(E8+E10+E12+E17+E20+E22+E27+E29+E32+E36+E37)</f>
        <v>374954254.12</v>
      </c>
      <c r="F7" s="12">
        <f>SUM((E7/C7)*100)</f>
        <v>106.46604713472013</v>
      </c>
      <c r="G7" s="12"/>
      <c r="H7" s="12">
        <f>SUM((E7/D7)*100)</f>
        <v>102.64872990782388</v>
      </c>
      <c r="I7" s="32"/>
    </row>
    <row r="8" spans="1:12" ht="18.75" customHeight="1">
      <c r="A8" s="10" t="s">
        <v>10</v>
      </c>
      <c r="B8" s="11" t="s">
        <v>11</v>
      </c>
      <c r="C8" s="40">
        <f>SUM(C9)</f>
        <v>286667000</v>
      </c>
      <c r="D8" s="12">
        <f t="shared" ref="D8:E8" si="0">SUM(D9)</f>
        <v>292262000</v>
      </c>
      <c r="E8" s="12">
        <f t="shared" si="0"/>
        <v>298291960.06</v>
      </c>
      <c r="F8" s="12">
        <f>SUM((E8/C8)*100)</f>
        <v>104.05521391021639</v>
      </c>
      <c r="G8" s="12"/>
      <c r="H8" s="12">
        <f t="shared" ref="H8:H44" si="1">SUM((E8/D8)*100)</f>
        <v>102.06320358445504</v>
      </c>
      <c r="I8" s="32"/>
    </row>
    <row r="9" spans="1:12" ht="25.5" customHeight="1">
      <c r="A9" s="13" t="s">
        <v>12</v>
      </c>
      <c r="B9" s="14" t="s">
        <v>13</v>
      </c>
      <c r="C9" s="25">
        <v>286667000</v>
      </c>
      <c r="D9" s="15">
        <v>292262000</v>
      </c>
      <c r="E9" s="15">
        <v>298291960.06</v>
      </c>
      <c r="F9" s="15">
        <f t="shared" ref="F9:F44" si="2">SUM((E9/C9)*100)</f>
        <v>104.05521391021639</v>
      </c>
      <c r="G9" s="16" t="s">
        <v>106</v>
      </c>
      <c r="H9" s="15">
        <f t="shared" si="1"/>
        <v>102.06320358445504</v>
      </c>
      <c r="I9" s="23"/>
    </row>
    <row r="10" spans="1:12" ht="60" customHeight="1">
      <c r="A10" s="17" t="s">
        <v>14</v>
      </c>
      <c r="B10" s="18" t="s">
        <v>15</v>
      </c>
      <c r="C10" s="40">
        <f>SUM(C11)</f>
        <v>38113000</v>
      </c>
      <c r="D10" s="12">
        <f t="shared" ref="D10:E10" si="3">SUM(D11)</f>
        <v>38113000</v>
      </c>
      <c r="E10" s="12">
        <f t="shared" si="3"/>
        <v>37439498.82</v>
      </c>
      <c r="F10" s="12">
        <f t="shared" si="2"/>
        <v>98.232883320651737</v>
      </c>
      <c r="G10" s="12"/>
      <c r="H10" s="12">
        <f t="shared" si="1"/>
        <v>98.232883320651737</v>
      </c>
      <c r="I10" s="32"/>
    </row>
    <row r="11" spans="1:12" ht="18.75">
      <c r="A11" s="13" t="s">
        <v>16</v>
      </c>
      <c r="B11" s="13" t="s">
        <v>17</v>
      </c>
      <c r="C11" s="25">
        <v>38113000</v>
      </c>
      <c r="D11" s="15">
        <v>38113000</v>
      </c>
      <c r="E11" s="15">
        <v>37439498.82</v>
      </c>
      <c r="F11" s="15">
        <f t="shared" si="2"/>
        <v>98.232883320651737</v>
      </c>
      <c r="G11" s="19"/>
      <c r="H11" s="15">
        <f t="shared" si="1"/>
        <v>98.232883320651737</v>
      </c>
      <c r="I11" s="26"/>
    </row>
    <row r="12" spans="1:12" ht="18" customHeight="1">
      <c r="A12" s="20" t="s">
        <v>18</v>
      </c>
      <c r="B12" s="18" t="s">
        <v>19</v>
      </c>
      <c r="C12" s="40">
        <f>SUM(C13:C16)</f>
        <v>2815000</v>
      </c>
      <c r="D12" s="12">
        <f t="shared" ref="D12:E12" si="4">SUM(D13:D16)</f>
        <v>4871000</v>
      </c>
      <c r="E12" s="12">
        <f t="shared" si="4"/>
        <v>5992959.8799999999</v>
      </c>
      <c r="F12" s="12">
        <f t="shared" si="2"/>
        <v>212.89377904085259</v>
      </c>
      <c r="G12" s="12"/>
      <c r="H12" s="12">
        <f t="shared" si="1"/>
        <v>123.03346089098748</v>
      </c>
      <c r="I12" s="32"/>
    </row>
    <row r="13" spans="1:12" ht="56.25">
      <c r="A13" s="21" t="s">
        <v>20</v>
      </c>
      <c r="B13" s="14" t="s">
        <v>21</v>
      </c>
      <c r="C13" s="25">
        <v>510000</v>
      </c>
      <c r="D13" s="15">
        <v>754000</v>
      </c>
      <c r="E13" s="15">
        <v>747715.85</v>
      </c>
      <c r="F13" s="15">
        <f t="shared" si="2"/>
        <v>146.61095098039218</v>
      </c>
      <c r="G13" s="19" t="s">
        <v>85</v>
      </c>
      <c r="H13" s="15">
        <f t="shared" si="1"/>
        <v>99.166558355437658</v>
      </c>
      <c r="I13" s="19"/>
    </row>
    <row r="14" spans="1:12" ht="33">
      <c r="A14" s="21" t="s">
        <v>22</v>
      </c>
      <c r="B14" s="22" t="s">
        <v>23</v>
      </c>
      <c r="C14" s="25"/>
      <c r="D14" s="15">
        <v>0</v>
      </c>
      <c r="E14" s="15">
        <v>-24.26</v>
      </c>
      <c r="F14" s="15" t="e">
        <f t="shared" si="2"/>
        <v>#DIV/0!</v>
      </c>
      <c r="G14" s="19"/>
      <c r="H14" s="15" t="e">
        <f t="shared" si="1"/>
        <v>#DIV/0!</v>
      </c>
      <c r="I14" s="19"/>
    </row>
    <row r="15" spans="1:12" ht="57.75" customHeight="1">
      <c r="A15" s="13" t="s">
        <v>24</v>
      </c>
      <c r="B15" s="14" t="s">
        <v>25</v>
      </c>
      <c r="C15" s="25">
        <v>255000</v>
      </c>
      <c r="D15" s="15">
        <v>467000</v>
      </c>
      <c r="E15" s="15">
        <v>472960.04</v>
      </c>
      <c r="F15" s="15">
        <f t="shared" si="2"/>
        <v>185.47452549019607</v>
      </c>
      <c r="G15" s="19" t="s">
        <v>86</v>
      </c>
      <c r="H15" s="15">
        <f t="shared" si="1"/>
        <v>101.27623982869378</v>
      </c>
      <c r="I15" s="33"/>
    </row>
    <row r="16" spans="1:12" ht="45.75" customHeight="1">
      <c r="A16" s="13" t="s">
        <v>26</v>
      </c>
      <c r="B16" s="14" t="s">
        <v>27</v>
      </c>
      <c r="C16" s="25">
        <v>2050000</v>
      </c>
      <c r="D16" s="15">
        <v>3650000</v>
      </c>
      <c r="E16" s="15">
        <v>4772308.25</v>
      </c>
      <c r="F16" s="15">
        <f t="shared" si="2"/>
        <v>232.79552439024388</v>
      </c>
      <c r="G16" s="23" t="s">
        <v>87</v>
      </c>
      <c r="H16" s="15">
        <f t="shared" si="1"/>
        <v>130.74817123287673</v>
      </c>
      <c r="I16" s="23" t="s">
        <v>87</v>
      </c>
      <c r="L16" s="31"/>
    </row>
    <row r="17" spans="1:10" ht="18.75" customHeight="1">
      <c r="A17" s="20" t="s">
        <v>28</v>
      </c>
      <c r="B17" s="18" t="s">
        <v>29</v>
      </c>
      <c r="C17" s="40">
        <f>SUM(C18:C19)</f>
        <v>6650000</v>
      </c>
      <c r="D17" s="12">
        <f t="shared" ref="D17:E17" si="5">SUM(D18:D19)</f>
        <v>6900000</v>
      </c>
      <c r="E17" s="12">
        <f t="shared" si="5"/>
        <v>7865434.5800000001</v>
      </c>
      <c r="F17" s="12">
        <f t="shared" si="2"/>
        <v>118.27721172932331</v>
      </c>
      <c r="G17" s="12"/>
      <c r="H17" s="12">
        <f t="shared" si="1"/>
        <v>113.99180550724637</v>
      </c>
      <c r="I17" s="32"/>
    </row>
    <row r="18" spans="1:10" ht="99.75" customHeight="1">
      <c r="A18" s="13" t="s">
        <v>30</v>
      </c>
      <c r="B18" s="14" t="s">
        <v>31</v>
      </c>
      <c r="C18" s="25">
        <v>3500000</v>
      </c>
      <c r="D18" s="15">
        <v>3000000</v>
      </c>
      <c r="E18" s="15">
        <v>3656886.63</v>
      </c>
      <c r="F18" s="15">
        <f t="shared" si="2"/>
        <v>104.48247514285714</v>
      </c>
      <c r="G18" s="24" t="s">
        <v>107</v>
      </c>
      <c r="H18" s="15">
        <f t="shared" si="1"/>
        <v>121.896221</v>
      </c>
      <c r="I18" s="42" t="s">
        <v>88</v>
      </c>
    </row>
    <row r="19" spans="1:10" ht="58.5" customHeight="1">
      <c r="A19" s="13" t="s">
        <v>32</v>
      </c>
      <c r="B19" s="14" t="s">
        <v>33</v>
      </c>
      <c r="C19" s="25">
        <v>3150000</v>
      </c>
      <c r="D19" s="15">
        <v>3900000</v>
      </c>
      <c r="E19" s="15">
        <v>4208547.95</v>
      </c>
      <c r="F19" s="15">
        <f t="shared" si="2"/>
        <v>133.60469682539684</v>
      </c>
      <c r="G19" s="43" t="s">
        <v>89</v>
      </c>
      <c r="H19" s="15">
        <f t="shared" si="1"/>
        <v>107.91148589743591</v>
      </c>
      <c r="I19" s="43" t="s">
        <v>89</v>
      </c>
    </row>
    <row r="20" spans="1:10" ht="18.75">
      <c r="A20" s="20" t="s">
        <v>34</v>
      </c>
      <c r="B20" s="18" t="s">
        <v>35</v>
      </c>
      <c r="C20" s="40">
        <f>SUM(C21)</f>
        <v>1900000</v>
      </c>
      <c r="D20" s="12">
        <f t="shared" ref="D20:E20" si="6">SUM(D21)</f>
        <v>5191000</v>
      </c>
      <c r="E20" s="12">
        <f t="shared" si="6"/>
        <v>5740992.8899999997</v>
      </c>
      <c r="F20" s="12">
        <f t="shared" si="2"/>
        <v>302.15752052631581</v>
      </c>
      <c r="G20" s="19"/>
      <c r="H20" s="12">
        <f t="shared" si="1"/>
        <v>110.5951240608746</v>
      </c>
      <c r="I20" s="32"/>
    </row>
    <row r="21" spans="1:10" ht="44.25" customHeight="1">
      <c r="A21" s="13" t="s">
        <v>36</v>
      </c>
      <c r="B21" s="14" t="s">
        <v>37</v>
      </c>
      <c r="C21" s="25">
        <v>1900000</v>
      </c>
      <c r="D21" s="15">
        <v>5191000</v>
      </c>
      <c r="E21" s="15">
        <v>5740992.8899999997</v>
      </c>
      <c r="F21" s="15">
        <f t="shared" si="2"/>
        <v>302.15752052631581</v>
      </c>
      <c r="G21" s="43" t="s">
        <v>91</v>
      </c>
      <c r="H21" s="15">
        <f t="shared" si="1"/>
        <v>110.5951240608746</v>
      </c>
      <c r="I21" s="43" t="s">
        <v>90</v>
      </c>
    </row>
    <row r="22" spans="1:10" ht="75.75" customHeight="1">
      <c r="A22" s="17" t="s">
        <v>38</v>
      </c>
      <c r="B22" s="18" t="s">
        <v>39</v>
      </c>
      <c r="C22" s="40">
        <f>SUM(C23:C25)</f>
        <v>12414000</v>
      </c>
      <c r="D22" s="12">
        <f>SUM(D23:D25)</f>
        <v>11565000</v>
      </c>
      <c r="E22" s="12">
        <f>SUM(E23:E26)</f>
        <v>12776034.029999999</v>
      </c>
      <c r="F22" s="12">
        <f t="shared" si="2"/>
        <v>102.91633663605606</v>
      </c>
      <c r="G22" s="12"/>
      <c r="H22" s="12">
        <f t="shared" si="1"/>
        <v>110.47154370946821</v>
      </c>
      <c r="I22" s="32"/>
    </row>
    <row r="23" spans="1:10" s="1" customFormat="1" ht="56.25">
      <c r="A23" s="13" t="s">
        <v>40</v>
      </c>
      <c r="B23" s="13" t="s">
        <v>41</v>
      </c>
      <c r="C23" s="25">
        <v>914000</v>
      </c>
      <c r="D23" s="15">
        <v>635000</v>
      </c>
      <c r="E23" s="15">
        <v>670729.91</v>
      </c>
      <c r="F23" s="15">
        <f t="shared" si="2"/>
        <v>73.384016411378568</v>
      </c>
      <c r="G23" s="43" t="s">
        <v>92</v>
      </c>
      <c r="H23" s="15">
        <f t="shared" si="1"/>
        <v>105.62675748031496</v>
      </c>
      <c r="I23" s="44" t="s">
        <v>93</v>
      </c>
    </row>
    <row r="24" spans="1:10" ht="106.5" customHeight="1">
      <c r="A24" s="13" t="s">
        <v>42</v>
      </c>
      <c r="B24" s="14" t="s">
        <v>43</v>
      </c>
      <c r="C24" s="25">
        <v>500000</v>
      </c>
      <c r="D24" s="15">
        <v>430000</v>
      </c>
      <c r="E24" s="25">
        <v>467704.43</v>
      </c>
      <c r="F24" s="15">
        <f t="shared" si="2"/>
        <v>93.540886</v>
      </c>
      <c r="G24" s="46" t="s">
        <v>95</v>
      </c>
      <c r="H24" s="15">
        <f t="shared" si="1"/>
        <v>108.76847209302325</v>
      </c>
      <c r="I24" s="46" t="s">
        <v>94</v>
      </c>
      <c r="J24" s="34"/>
    </row>
    <row r="25" spans="1:10" ht="63" customHeight="1">
      <c r="A25" s="13" t="s">
        <v>40</v>
      </c>
      <c r="B25" s="14" t="s">
        <v>44</v>
      </c>
      <c r="C25" s="25">
        <v>11000000</v>
      </c>
      <c r="D25" s="15">
        <v>10500000</v>
      </c>
      <c r="E25" s="15">
        <v>11637497.66</v>
      </c>
      <c r="F25" s="15">
        <f t="shared" si="2"/>
        <v>105.79543327272727</v>
      </c>
      <c r="G25" s="44" t="s">
        <v>97</v>
      </c>
      <c r="H25" s="15">
        <f t="shared" si="1"/>
        <v>110.83331104761905</v>
      </c>
      <c r="I25" s="46" t="s">
        <v>96</v>
      </c>
    </row>
    <row r="26" spans="1:10" ht="37.5">
      <c r="A26" s="13" t="s">
        <v>45</v>
      </c>
      <c r="B26" s="14" t="s">
        <v>46</v>
      </c>
      <c r="C26" s="25"/>
      <c r="D26" s="15"/>
      <c r="E26" s="15">
        <v>102.03</v>
      </c>
      <c r="F26" s="15" t="e">
        <f t="shared" si="2"/>
        <v>#DIV/0!</v>
      </c>
      <c r="G26" s="16"/>
      <c r="H26" s="15"/>
      <c r="I26" s="23"/>
    </row>
    <row r="27" spans="1:10" ht="48.75" customHeight="1">
      <c r="A27" s="20" t="s">
        <v>47</v>
      </c>
      <c r="B27" s="18" t="s">
        <v>48</v>
      </c>
      <c r="C27" s="40">
        <f>SUM(C28)</f>
        <v>157000</v>
      </c>
      <c r="D27" s="12">
        <f t="shared" ref="D27:E27" si="7">SUM(D28)</f>
        <v>287000</v>
      </c>
      <c r="E27" s="12">
        <f t="shared" si="7"/>
        <v>310226.65999999997</v>
      </c>
      <c r="F27" s="12">
        <f t="shared" si="2"/>
        <v>197.59659872611465</v>
      </c>
      <c r="G27" s="12"/>
      <c r="H27" s="12">
        <f t="shared" si="1"/>
        <v>108.09291289198606</v>
      </c>
      <c r="I27" s="35"/>
    </row>
    <row r="28" spans="1:10" ht="56.25">
      <c r="A28" s="13" t="s">
        <v>49</v>
      </c>
      <c r="B28" s="14" t="s">
        <v>50</v>
      </c>
      <c r="C28" s="25">
        <v>157000</v>
      </c>
      <c r="D28" s="15">
        <v>287000</v>
      </c>
      <c r="E28" s="15">
        <v>310226.65999999997</v>
      </c>
      <c r="F28" s="15">
        <f t="shared" si="2"/>
        <v>197.59659872611465</v>
      </c>
      <c r="G28" s="45" t="s">
        <v>98</v>
      </c>
      <c r="H28" s="15">
        <f t="shared" si="1"/>
        <v>108.09291289198606</v>
      </c>
      <c r="I28" s="45" t="s">
        <v>98</v>
      </c>
    </row>
    <row r="29" spans="1:10" ht="56.25">
      <c r="A29" s="20" t="s">
        <v>51</v>
      </c>
      <c r="B29" s="11" t="s">
        <v>52</v>
      </c>
      <c r="C29" s="40">
        <f>SUM(C30:C31)</f>
        <v>1504000</v>
      </c>
      <c r="D29" s="12">
        <f t="shared" ref="D29:E29" si="8">SUM(D30:D31)</f>
        <v>1954000</v>
      </c>
      <c r="E29" s="12">
        <f t="shared" si="8"/>
        <v>2162823.56</v>
      </c>
      <c r="F29" s="12">
        <f t="shared" si="2"/>
        <v>143.80475797872342</v>
      </c>
      <c r="G29" s="12"/>
      <c r="H29" s="12">
        <f t="shared" si="1"/>
        <v>110.68697850562947</v>
      </c>
      <c r="I29" s="32"/>
    </row>
    <row r="30" spans="1:10" ht="23.25" customHeight="1">
      <c r="A30" s="13" t="s">
        <v>53</v>
      </c>
      <c r="B30" s="14" t="s">
        <v>54</v>
      </c>
      <c r="C30" s="25">
        <v>1504000</v>
      </c>
      <c r="D30" s="15">
        <v>1537000</v>
      </c>
      <c r="E30" s="15">
        <v>1517325</v>
      </c>
      <c r="F30" s="15">
        <f t="shared" si="2"/>
        <v>100.88597074468085</v>
      </c>
      <c r="G30" s="15"/>
      <c r="H30" s="15">
        <f t="shared" si="1"/>
        <v>98.719908913467791</v>
      </c>
      <c r="I30" s="36"/>
    </row>
    <row r="31" spans="1:10" ht="40.5" customHeight="1">
      <c r="A31" s="13" t="s">
        <v>55</v>
      </c>
      <c r="B31" s="14" t="s">
        <v>56</v>
      </c>
      <c r="C31" s="25"/>
      <c r="D31" s="15">
        <v>417000</v>
      </c>
      <c r="E31" s="15">
        <v>645498.56000000006</v>
      </c>
      <c r="F31" s="15" t="e">
        <f t="shared" si="2"/>
        <v>#DIV/0!</v>
      </c>
      <c r="G31" s="43" t="s">
        <v>99</v>
      </c>
      <c r="H31" s="15">
        <f t="shared" si="1"/>
        <v>154.79581774580339</v>
      </c>
      <c r="I31" s="43" t="s">
        <v>99</v>
      </c>
    </row>
    <row r="32" spans="1:10" ht="37.5">
      <c r="A32" s="11" t="s">
        <v>57</v>
      </c>
      <c r="B32" s="17" t="s">
        <v>58</v>
      </c>
      <c r="C32" s="40">
        <f>SUM(C33:C35)</f>
        <v>1400000</v>
      </c>
      <c r="D32" s="12">
        <f>SUM(D33:D35)</f>
        <v>2753000</v>
      </c>
      <c r="E32" s="12">
        <f>SUM(E33:E35)</f>
        <v>3034429.01</v>
      </c>
      <c r="F32" s="12">
        <f t="shared" si="2"/>
        <v>216.74492928571425</v>
      </c>
      <c r="G32" s="12"/>
      <c r="H32" s="12">
        <f t="shared" si="1"/>
        <v>110.22263022157645</v>
      </c>
      <c r="I32" s="32"/>
    </row>
    <row r="33" spans="1:9" ht="72.75" customHeight="1">
      <c r="A33" s="13" t="s">
        <v>59</v>
      </c>
      <c r="B33" s="14" t="s">
        <v>60</v>
      </c>
      <c r="C33" s="25">
        <v>300000</v>
      </c>
      <c r="D33" s="15">
        <v>824916.66</v>
      </c>
      <c r="E33" s="15">
        <v>824916.66</v>
      </c>
      <c r="F33" s="15">
        <f t="shared" si="2"/>
        <v>274.97221999999999</v>
      </c>
      <c r="G33" s="46" t="s">
        <v>100</v>
      </c>
      <c r="H33" s="15">
        <f t="shared" si="1"/>
        <v>100</v>
      </c>
      <c r="I33" s="23"/>
    </row>
    <row r="34" spans="1:9" ht="123.75" customHeight="1">
      <c r="A34" s="13" t="s">
        <v>61</v>
      </c>
      <c r="B34" s="14" t="s">
        <v>62</v>
      </c>
      <c r="C34" s="25">
        <v>1000000</v>
      </c>
      <c r="D34" s="15">
        <v>1780083.34</v>
      </c>
      <c r="E34" s="15">
        <v>1978205.97</v>
      </c>
      <c r="F34" s="15">
        <f t="shared" si="2"/>
        <v>197.82059699999999</v>
      </c>
      <c r="G34" s="43" t="s">
        <v>101</v>
      </c>
      <c r="H34" s="15">
        <f t="shared" si="1"/>
        <v>111.12996372405799</v>
      </c>
      <c r="I34" s="43" t="s">
        <v>101</v>
      </c>
    </row>
    <row r="35" spans="1:9" ht="66.75" customHeight="1">
      <c r="A35" s="13" t="s">
        <v>63</v>
      </c>
      <c r="B35" s="14" t="s">
        <v>64</v>
      </c>
      <c r="C35" s="25">
        <v>100000</v>
      </c>
      <c r="D35" s="15">
        <v>148000</v>
      </c>
      <c r="E35" s="15">
        <v>231306.38</v>
      </c>
      <c r="F35" s="15">
        <f t="shared" si="2"/>
        <v>231.30638000000002</v>
      </c>
      <c r="G35" s="43" t="s">
        <v>103</v>
      </c>
      <c r="H35" s="15">
        <f t="shared" si="1"/>
        <v>156.28809459459461</v>
      </c>
      <c r="I35" s="43" t="s">
        <v>103</v>
      </c>
    </row>
    <row r="36" spans="1:9" ht="56.25">
      <c r="A36" s="20" t="s">
        <v>65</v>
      </c>
      <c r="B36" s="18" t="s">
        <v>66</v>
      </c>
      <c r="C36" s="40">
        <v>562000</v>
      </c>
      <c r="D36" s="12">
        <v>1383000</v>
      </c>
      <c r="E36" s="12">
        <v>1327038.1599999999</v>
      </c>
      <c r="F36" s="12">
        <f t="shared" si="2"/>
        <v>236.12778647686832</v>
      </c>
      <c r="G36" s="43" t="s">
        <v>102</v>
      </c>
      <c r="H36" s="12">
        <f t="shared" si="1"/>
        <v>95.953590744757761</v>
      </c>
      <c r="I36" s="19"/>
    </row>
    <row r="37" spans="1:9" ht="21" customHeight="1">
      <c r="A37" s="20" t="s">
        <v>67</v>
      </c>
      <c r="B37" s="18" t="s">
        <v>68</v>
      </c>
      <c r="C37" s="40">
        <v>0</v>
      </c>
      <c r="D37" s="12"/>
      <c r="E37" s="12">
        <v>12856.47</v>
      </c>
      <c r="F37" s="12" t="e">
        <f t="shared" si="2"/>
        <v>#DIV/0!</v>
      </c>
      <c r="G37" s="12"/>
      <c r="H37" s="12" t="e">
        <f t="shared" si="1"/>
        <v>#DIV/0!</v>
      </c>
      <c r="I37" s="32"/>
    </row>
    <row r="38" spans="1:9" ht="18" customHeight="1">
      <c r="A38" s="20" t="s">
        <v>69</v>
      </c>
      <c r="B38" s="11" t="s">
        <v>70</v>
      </c>
      <c r="C38" s="40">
        <f>SUM(C39:C42)</f>
        <v>567633325.20999992</v>
      </c>
      <c r="D38" s="12">
        <f t="shared" ref="D38" si="9">SUM(D39:D42)</f>
        <v>565465827.60000002</v>
      </c>
      <c r="E38" s="12">
        <f>SUM(E39:E43)</f>
        <v>556255804.05000007</v>
      </c>
      <c r="F38" s="12">
        <f t="shared" si="2"/>
        <v>97.995621353663367</v>
      </c>
      <c r="G38" s="12"/>
      <c r="H38" s="12">
        <f t="shared" si="1"/>
        <v>98.371250197542452</v>
      </c>
      <c r="I38" s="35"/>
    </row>
    <row r="39" spans="1:9" ht="37.5">
      <c r="A39" s="21" t="s">
        <v>71</v>
      </c>
      <c r="B39" s="14" t="s">
        <v>72</v>
      </c>
      <c r="C39" s="25">
        <v>153992301</v>
      </c>
      <c r="D39" s="15">
        <v>155755185</v>
      </c>
      <c r="E39" s="15">
        <v>155755185</v>
      </c>
      <c r="F39" s="15">
        <f t="shared" si="2"/>
        <v>101.14478710205128</v>
      </c>
      <c r="G39" s="19"/>
      <c r="H39" s="15">
        <f t="shared" si="1"/>
        <v>100</v>
      </c>
      <c r="I39" s="37"/>
    </row>
    <row r="40" spans="1:9" ht="66.75" customHeight="1">
      <c r="A40" s="21" t="s">
        <v>73</v>
      </c>
      <c r="B40" s="14" t="s">
        <v>74</v>
      </c>
      <c r="C40" s="25">
        <v>49452226.509999998</v>
      </c>
      <c r="D40" s="15">
        <v>66707146.890000001</v>
      </c>
      <c r="E40" s="15">
        <v>64790314.520000003</v>
      </c>
      <c r="F40" s="15">
        <f t="shared" si="2"/>
        <v>131.01597054866357</v>
      </c>
      <c r="G40" s="43" t="s">
        <v>105</v>
      </c>
      <c r="H40" s="15">
        <f t="shared" si="1"/>
        <v>97.126496246105603</v>
      </c>
      <c r="I40" s="37"/>
    </row>
    <row r="41" spans="1:9" ht="48" customHeight="1">
      <c r="A41" s="21" t="s">
        <v>75</v>
      </c>
      <c r="B41" s="14" t="s">
        <v>76</v>
      </c>
      <c r="C41" s="25">
        <v>338760119.38999999</v>
      </c>
      <c r="D41" s="15">
        <v>312787169.06999999</v>
      </c>
      <c r="E41" s="15">
        <v>307976008.57999998</v>
      </c>
      <c r="F41" s="15">
        <f t="shared" si="2"/>
        <v>90.912711075485376</v>
      </c>
      <c r="G41" s="43" t="s">
        <v>104</v>
      </c>
      <c r="H41" s="15">
        <f t="shared" si="1"/>
        <v>98.461842119577696</v>
      </c>
      <c r="I41" s="8"/>
    </row>
    <row r="42" spans="1:9" ht="56.25">
      <c r="A42" s="27" t="s">
        <v>77</v>
      </c>
      <c r="B42" s="14" t="s">
        <v>78</v>
      </c>
      <c r="C42" s="25">
        <v>25428678.309999999</v>
      </c>
      <c r="D42" s="15">
        <v>30216326.640000001</v>
      </c>
      <c r="E42" s="15">
        <v>28379793.600000001</v>
      </c>
      <c r="F42" s="15">
        <f t="shared" si="2"/>
        <v>111.60546078731687</v>
      </c>
      <c r="G42" s="43" t="s">
        <v>105</v>
      </c>
      <c r="H42" s="15">
        <f t="shared" si="1"/>
        <v>93.922050612304346</v>
      </c>
      <c r="I42" s="37" t="s">
        <v>108</v>
      </c>
    </row>
    <row r="43" spans="1:9" ht="37.5">
      <c r="A43" s="27" t="s">
        <v>79</v>
      </c>
      <c r="B43" s="14" t="s">
        <v>80</v>
      </c>
      <c r="C43" s="25"/>
      <c r="D43" s="15"/>
      <c r="E43" s="15">
        <v>-645497.65</v>
      </c>
      <c r="F43" s="15"/>
      <c r="G43" s="8"/>
      <c r="H43" s="15"/>
      <c r="I43" s="8"/>
    </row>
    <row r="44" spans="1:9" ht="31.5" customHeight="1">
      <c r="A44" s="28"/>
      <c r="B44" s="11" t="s">
        <v>81</v>
      </c>
      <c r="C44" s="40">
        <f>SUM(C7+C38)</f>
        <v>919815325.20999992</v>
      </c>
      <c r="D44" s="12">
        <f>SUM(D7+D38)</f>
        <v>930744827.60000002</v>
      </c>
      <c r="E44" s="12">
        <f>SUM(E7+E38)</f>
        <v>931210058.17000008</v>
      </c>
      <c r="F44" s="12">
        <f t="shared" si="2"/>
        <v>101.23880660037912</v>
      </c>
      <c r="G44" s="12"/>
      <c r="H44" s="12">
        <f t="shared" si="1"/>
        <v>100.04998476018392</v>
      </c>
      <c r="I44" s="35"/>
    </row>
    <row r="45" spans="1:9" ht="15.75" customHeight="1">
      <c r="C45" s="41"/>
      <c r="D45" s="30"/>
      <c r="E45" s="29"/>
      <c r="F45" s="6"/>
      <c r="G45" s="6"/>
      <c r="H45" s="29"/>
      <c r="I45" s="29"/>
    </row>
    <row r="46" spans="1:9" ht="15.75" customHeight="1">
      <c r="F46" s="6"/>
      <c r="G46" s="6"/>
    </row>
    <row r="47" spans="1:9" ht="15.75" customHeight="1">
      <c r="F47" s="6"/>
      <c r="G47" s="6"/>
    </row>
    <row r="48" spans="1:9" ht="15.75" customHeight="1">
      <c r="F48" s="6"/>
      <c r="G48" s="6"/>
    </row>
    <row r="49" ht="15.75" customHeight="1"/>
    <row r="50" ht="15.75" customHeight="1"/>
    <row r="51" ht="15.75" customHeight="1"/>
    <row r="52" ht="15.75" customHeight="1"/>
    <row r="53" ht="15.75" customHeight="1"/>
  </sheetData>
  <mergeCells count="1">
    <mergeCell ref="A2:I2"/>
  </mergeCells>
  <pageMargins left="0.94488188976377996" right="0.118110236220472" top="0.59055118110236204" bottom="0.59055118110236204" header="0.118110236220472" footer="0.118110236220472"/>
  <pageSetup paperSize="9" scale="4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Лист2!Область_печати</vt:lpstr>
    </vt:vector>
  </TitlesOfParts>
  <Company>APK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Vlasova_NV</dc:creator>
  <cp:lastModifiedBy>Вера В. Клыкова</cp:lastModifiedBy>
  <cp:lastPrinted>2021-02-25T04:18:00Z</cp:lastPrinted>
  <dcterms:created xsi:type="dcterms:W3CDTF">2005-08-18T04:46:00Z</dcterms:created>
  <dcterms:modified xsi:type="dcterms:W3CDTF">2026-03-01T23:45:03Z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80AF0E36A80B43AC83F3E4F0ECF1BEA8_12</vt:lpwstr>
  </property>
  <property fmtid="{D5CDD505-2E9C-101B-9397-08002B2CF9AE}" pid="3" name="KSOProductBuildVer">
    <vt:lpwstr>1049-12.2.0.19805</vt:lpwstr>
  </property>
</Properties>
</file>