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июнь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<sst xmlns="http://schemas.openxmlformats.org/spreadsheetml/2006/main" count="103" uniqueCount="98">
  <si>
    <t>Приложение № 1</t>
  </si>
  <si>
    <t xml:space="preserve">Сведения об исполнении доходов  бюджета округа по видам доходов за I полугодие 2025 года (руб.) </t>
  </si>
  <si>
    <t>Код бюджетной классификации Российской Федерации</t>
  </si>
  <si>
    <t>Наименование дохода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</si>
  <si>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01.07.2025</t>
  </si>
  <si>
    <t>Фактически исполнено по состоянию на 01.07.2025</t>
  </si>
  <si>
    <t>% исполнения годового плана по состоянию на 01.07.2025</t>
  </si>
  <si>
    <t>Фактически исполнено по состоянию на 01.07.2024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</si>
  <si>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</si>
  <si>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</si>
  <si>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</si>
  <si>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</si>
  <si>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</si>
  <si>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</si>
  <si>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</si>
  <si>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</si>
  <si>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</si>
  <si>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</si>
  <si>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</si>
  <si>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</si>
  <si>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</si>
  <si>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</si>
  <si>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</si>
  <si>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</si>
  <si>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</si>
  <si>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</si>
  <si>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</si>
  <si>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</si>
  <si>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</si>
  <si>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</si>
  <si>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</si>
  <si>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</si>
  <si>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</si>
  <si>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</si>
  <si>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</si>
  <si>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</si>
  <si>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</si>
  <si>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</si>
  <si>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</si>
  <si>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</si>
  <si>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</si>
  <si>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</si>
  <si>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</si>
  <si>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</si>
  <si>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</si>
  <si>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</si>
  <si>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</si>
  <si>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</si>
  <si>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</si>
  <si>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</si>
  <si>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</si>
  <si>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</si>
  <si>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</si>
  <si>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</si>
  <si>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</si>
  <si>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</si>
  <si>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</si>
  <si>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</si>
  <si>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</si>
  <si>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</si>
  <si>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</si>
  <si>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</si>
  <si>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</si>
  <si>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</si>
  <si>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</si>
  <si>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</si>
  <si>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</si>
  <si>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</si>
  <si>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000 114 0630 000 0000 430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</si>
  <si>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</si>
  <si>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</si>
  <si>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</si>
  <si>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</si>
  <si>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</si>
  <si>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</si>
  <si>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</si>
  <si>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</si>
  <si>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</si>
  <si>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</si>
  <si>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</si>
  <si>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</si>
  <si>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</si>
  <si>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</si>
  <si>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</si>
  <si>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</si>
  <si>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</si>
  <si>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</si>
  <si>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</si>
  <si>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</si>
  <si>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</si>
  <si>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</si>
  <si>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</si>
  <si>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</si>
  <si>
    <t>НАЛОГОВЫЕ  ДОХОДЫ</t>
  </si>
  <si>
    <t>НЕНАЛОГОВЫЕ ДОХОДЫ</t>
  </si>
  <si>
    <t>Итого</t>
  </si>
  <si>
    <t>итого</t>
  </si>
  <si>
    <t>отлонение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</si>
</sst>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</numFmts>
  <fonts count="33">
    <font>
      <sz val="10"/>
      <name val="Arial Cyr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b/>
      <sz val="10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49" fontId="31" fillId="0" borderId="4">
      <alignment vertical="top" wrapText="1"/>
    </xf>
    <xf numFmtId="49" fontId="32" fillId="0" borderId="4">
      <alignment horizontal="center"/>
    </xf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80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80" fontId="3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80" fontId="5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4" xfId="5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180" fontId="10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80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80" fontId="10" fillId="0" borderId="0" xfId="0" applyNumberFormat="1" applyFont="1" applyAlignment="1">
      <alignment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6" xfId="49"/>
    <cellStyle name="xl4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view="pageBreakPreview" zoomScaleNormal="100" workbookViewId="0">
      <pane ySplit="5" topLeftCell="A6" activePane="bottomLeft" state="frozen"/>
      <selection/>
      <selection pane="bottomLeft" activeCell="E11" sqref="E11"/>
    </sheetView>
  </sheetViews>
  <sheetFormatPr defaultColWidth="9" defaultRowHeight="12.75" outlineLevelCol="6"/>
  <cols>
    <col min="1" max="1" width="35.6666666666667" style="1" customWidth="1"/>
    <col min="2" max="2" width="46.5" style="1" customWidth="1"/>
    <col min="3" max="3" width="25.6666666666667" style="1" customWidth="1"/>
    <col min="4" max="4" width="18" style="1" customWidth="1"/>
    <col min="5" max="5" width="12.6666666666667" style="1" customWidth="1"/>
    <col min="6" max="6" width="19.6666666666667" style="1" customWidth="1"/>
    <col min="7" max="7" width="11.7111111111111" style="1" customWidth="1"/>
    <col min="8" max="16384" width="9" style="1"/>
  </cols>
  <sheetData>
    <row r="1" s="1" customFormat="1" ht="15.75" spans="6:7">
      <c r="F1" s="2" t="s">
        <v>0</v>
      </c>
      <c r="G1" s="3"/>
    </row>
    <row r="3" s="1" customFormat="1" ht="15.75" customHeight="1" spans="1:6">
      <c r="A3" s="4" t="s">
        <v>1</v>
      </c>
      <c r="B3" s="4"/>
      <c r="C3" s="4"/>
      <c r="D3" s="4"/>
      <c r="E3" s="4"/>
      <c r="F3" s="4"/>
    </row>
    <row r="5" s="1" customFormat="1" ht="153" customHeight="1" spans="1:7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="1" customFormat="1" ht="30" customHeight="1" spans="1:7">
      <c r="A6" s="7" t="s">
        <v>9</v>
      </c>
      <c r="B6" s="8" t="s">
        <v>10</v>
      </c>
      <c r="C6" s="9">
        <f>SUM(C7+C9+C11+C16+C20+C21+C26+C30+C33+C37+C38)</f>
        <v>355182000</v>
      </c>
      <c r="D6" s="9">
        <f t="shared" ref="C6:F6" si="0">SUM(D7+D9+D11+D16+D20+D21+D26+D30+D33+D37+D38)</f>
        <v>152502550.64</v>
      </c>
      <c r="E6" s="10">
        <f t="shared" ref="E6:E12" si="1">SUM((D6/C6)*100)</f>
        <v>42.9364524778846</v>
      </c>
      <c r="F6" s="9">
        <f t="shared" si="0"/>
        <v>149585360.99</v>
      </c>
      <c r="G6" s="10">
        <f t="shared" ref="G6:G48" si="2">SUM((D6/F6)*100)</f>
        <v>101.95018391552</v>
      </c>
    </row>
    <row r="7" s="1" customFormat="1" ht="30" customHeight="1" spans="1:7">
      <c r="A7" s="7" t="s">
        <v>11</v>
      </c>
      <c r="B7" s="8" t="s">
        <v>12</v>
      </c>
      <c r="C7" s="9">
        <f>SUM(C8)</f>
        <v>286667000</v>
      </c>
      <c r="D7" s="9">
        <f t="shared" ref="C7:F7" si="3">SUM(D8)</f>
        <v>120181118.41</v>
      </c>
      <c r="E7" s="10">
        <f t="shared" si="1"/>
        <v>41.9235972086079</v>
      </c>
      <c r="F7" s="9">
        <f t="shared" si="3"/>
        <v>112424278.45</v>
      </c>
      <c r="G7" s="10">
        <f t="shared" si="2"/>
        <v>106.899612847815</v>
      </c>
    </row>
    <row r="8" s="1" customFormat="1" ht="30" customHeight="1" spans="1:7">
      <c r="A8" s="5" t="s">
        <v>13</v>
      </c>
      <c r="B8" s="11" t="s">
        <v>14</v>
      </c>
      <c r="C8" s="12">
        <v>286667000</v>
      </c>
      <c r="D8" s="12">
        <v>120181118.41</v>
      </c>
      <c r="E8" s="13">
        <f t="shared" si="1"/>
        <v>41.9235972086079</v>
      </c>
      <c r="F8" s="12">
        <v>112424278.45</v>
      </c>
      <c r="G8" s="13">
        <f t="shared" si="2"/>
        <v>106.899612847815</v>
      </c>
    </row>
    <row r="9" s="1" customFormat="1" ht="45" customHeight="1" spans="1:7">
      <c r="A9" s="14" t="s">
        <v>15</v>
      </c>
      <c r="B9" s="8" t="s">
        <v>16</v>
      </c>
      <c r="C9" s="15">
        <f>SUM(C10)</f>
        <v>38113000</v>
      </c>
      <c r="D9" s="15">
        <f t="shared" ref="C9:F9" si="4">SUM(D10)</f>
        <v>15385691.42</v>
      </c>
      <c r="E9" s="10">
        <f t="shared" si="1"/>
        <v>40.3686181093065</v>
      </c>
      <c r="F9" s="15">
        <f t="shared" si="4"/>
        <v>15818256.97</v>
      </c>
      <c r="G9" s="10">
        <f t="shared" si="2"/>
        <v>97.265403193156</v>
      </c>
    </row>
    <row r="10" s="1" customFormat="1" ht="30" customHeight="1" spans="1:7">
      <c r="A10" s="5" t="s">
        <v>17</v>
      </c>
      <c r="B10" s="16" t="s">
        <v>18</v>
      </c>
      <c r="C10" s="12">
        <v>38113000</v>
      </c>
      <c r="D10" s="12">
        <v>15385691.42</v>
      </c>
      <c r="E10" s="13">
        <f t="shared" si="1"/>
        <v>40.3686181093065</v>
      </c>
      <c r="F10" s="12">
        <v>15818256.97</v>
      </c>
      <c r="G10" s="10">
        <f t="shared" si="2"/>
        <v>97.265403193156</v>
      </c>
    </row>
    <row r="11" s="1" customFormat="1" ht="28.5" spans="1:7">
      <c r="A11" s="17" t="s">
        <v>19</v>
      </c>
      <c r="B11" s="8" t="s">
        <v>20</v>
      </c>
      <c r="C11" s="15">
        <f>SUM(C12:C15)</f>
        <v>2815000</v>
      </c>
      <c r="D11" s="15">
        <f t="shared" ref="C11:F11" si="5">SUM(D12:D15)</f>
        <v>4062918.3</v>
      </c>
      <c r="E11" s="10">
        <f t="shared" si="1"/>
        <v>144.331023090586</v>
      </c>
      <c r="F11" s="15">
        <f t="shared" si="5"/>
        <v>3558067.07</v>
      </c>
      <c r="G11" s="10">
        <f t="shared" si="2"/>
        <v>114.188918310638</v>
      </c>
    </row>
    <row r="12" s="1" customFormat="1" ht="30" spans="1:7">
      <c r="A12" s="5" t="s">
        <v>21</v>
      </c>
      <c r="B12" s="18" t="s">
        <v>22</v>
      </c>
      <c r="C12" s="12">
        <v>510000</v>
      </c>
      <c r="D12" s="12">
        <v>361461.92</v>
      </c>
      <c r="E12" s="13">
        <f t="shared" si="1"/>
        <v>70.8748862745098</v>
      </c>
      <c r="F12" s="12">
        <v>295502.35</v>
      </c>
      <c r="G12" s="13">
        <f t="shared" si="2"/>
        <v>122.321165973807</v>
      </c>
    </row>
    <row r="13" s="1" customFormat="1" ht="30" customHeight="1" spans="1:7">
      <c r="A13" s="5" t="s">
        <v>23</v>
      </c>
      <c r="B13" s="19" t="s">
        <v>24</v>
      </c>
      <c r="C13" s="12">
        <v>0</v>
      </c>
      <c r="D13" s="12">
        <v>-24.26</v>
      </c>
      <c r="E13" s="13"/>
      <c r="F13" s="12">
        <v>0</v>
      </c>
      <c r="G13" s="13" t="e">
        <f t="shared" si="2"/>
        <v>#DIV/0!</v>
      </c>
    </row>
    <row r="14" s="1" customFormat="1" ht="30" customHeight="1" spans="1:7">
      <c r="A14" s="5" t="s">
        <v>25</v>
      </c>
      <c r="B14" s="20" t="s">
        <v>26</v>
      </c>
      <c r="C14" s="12">
        <v>255000</v>
      </c>
      <c r="D14" s="12">
        <v>412023.24</v>
      </c>
      <c r="E14" s="13">
        <f t="shared" ref="E14:E46" si="6">SUM((D14/C14)*100)</f>
        <v>161.577741176471</v>
      </c>
      <c r="F14" s="12">
        <v>248547</v>
      </c>
      <c r="G14" s="13">
        <f t="shared" si="2"/>
        <v>165.772767323685</v>
      </c>
    </row>
    <row r="15" s="1" customFormat="1" ht="60" spans="1:7">
      <c r="A15" s="5" t="s">
        <v>27</v>
      </c>
      <c r="B15" s="20" t="s">
        <v>28</v>
      </c>
      <c r="C15" s="12">
        <v>2050000</v>
      </c>
      <c r="D15" s="12">
        <v>3289457.4</v>
      </c>
      <c r="E15" s="13">
        <f t="shared" si="6"/>
        <v>160.461336585366</v>
      </c>
      <c r="F15" s="12">
        <v>3014017.72</v>
      </c>
      <c r="G15" s="13">
        <f t="shared" si="2"/>
        <v>109.138621786205</v>
      </c>
    </row>
    <row r="16" s="1" customFormat="1" ht="30" customHeight="1" spans="1:7">
      <c r="A16" s="14" t="s">
        <v>29</v>
      </c>
      <c r="B16" s="21" t="s">
        <v>30</v>
      </c>
      <c r="C16" s="15">
        <f>SUM(C17:C19)</f>
        <v>6650000</v>
      </c>
      <c r="D16" s="15">
        <f t="shared" ref="C16:F16" si="7">SUM(D17:D19)</f>
        <v>1538420.69</v>
      </c>
      <c r="E16" s="10">
        <f t="shared" si="6"/>
        <v>23.1341457142857</v>
      </c>
      <c r="F16" s="15">
        <f t="shared" si="7"/>
        <v>-389612.26</v>
      </c>
      <c r="G16" s="10">
        <f t="shared" si="2"/>
        <v>-394.859414844902</v>
      </c>
    </row>
    <row r="17" s="1" customFormat="1" ht="30" customHeight="1" spans="1:7">
      <c r="A17" s="5" t="s">
        <v>31</v>
      </c>
      <c r="B17" s="20" t="s">
        <v>32</v>
      </c>
      <c r="C17" s="12">
        <v>3500000</v>
      </c>
      <c r="D17" s="12">
        <v>344704.67</v>
      </c>
      <c r="E17" s="13">
        <f t="shared" si="6"/>
        <v>9.84870485714286</v>
      </c>
      <c r="F17" s="12">
        <v>292152.06</v>
      </c>
      <c r="G17" s="13">
        <f t="shared" si="2"/>
        <v>117.98810181246</v>
      </c>
    </row>
    <row r="18" s="1" customFormat="1" ht="30" customHeight="1" spans="1:7">
      <c r="A18" s="5" t="s">
        <v>33</v>
      </c>
      <c r="B18" s="20" t="s">
        <v>34</v>
      </c>
      <c r="C18" s="12">
        <v>1150000</v>
      </c>
      <c r="D18" s="12">
        <v>857985.82</v>
      </c>
      <c r="E18" s="13">
        <f t="shared" si="6"/>
        <v>74.6074626086957</v>
      </c>
      <c r="F18" s="12">
        <v>-1108950.51</v>
      </c>
      <c r="G18" s="13">
        <f t="shared" si="2"/>
        <v>-77.369171325779</v>
      </c>
    </row>
    <row r="19" s="1" customFormat="1" ht="30" customHeight="1" spans="1:7">
      <c r="A19" s="5" t="s">
        <v>35</v>
      </c>
      <c r="B19" s="20" t="s">
        <v>36</v>
      </c>
      <c r="C19" s="12">
        <v>2000000</v>
      </c>
      <c r="D19" s="12">
        <v>335730.2</v>
      </c>
      <c r="E19" s="13">
        <f t="shared" si="6"/>
        <v>16.78651</v>
      </c>
      <c r="F19" s="12">
        <v>427186.19</v>
      </c>
      <c r="G19" s="13">
        <f t="shared" si="2"/>
        <v>78.5910705587182</v>
      </c>
    </row>
    <row r="20" s="1" customFormat="1" ht="30" customHeight="1" spans="1:7">
      <c r="A20" s="14" t="s">
        <v>37</v>
      </c>
      <c r="B20" s="21" t="s">
        <v>38</v>
      </c>
      <c r="C20" s="15">
        <v>4166000</v>
      </c>
      <c r="D20" s="15">
        <v>2511419.96</v>
      </c>
      <c r="E20" s="10">
        <f t="shared" si="6"/>
        <v>60.2837244359097</v>
      </c>
      <c r="F20" s="15">
        <v>3947589.74</v>
      </c>
      <c r="G20" s="10">
        <f t="shared" si="2"/>
        <v>63.6190720264664</v>
      </c>
    </row>
    <row r="21" s="1" customFormat="1" ht="75" customHeight="1" spans="1:7">
      <c r="A21" s="14" t="s">
        <v>39</v>
      </c>
      <c r="B21" s="21" t="s">
        <v>40</v>
      </c>
      <c r="C21" s="15">
        <f>SUM(C22:C25)</f>
        <v>12414000</v>
      </c>
      <c r="D21" s="15">
        <f t="shared" ref="C21:F21" si="8">SUM(D22:D25)</f>
        <v>5050024.52</v>
      </c>
      <c r="E21" s="10">
        <f t="shared" si="6"/>
        <v>40.6800750765265</v>
      </c>
      <c r="F21" s="15">
        <f t="shared" si="8"/>
        <v>7208189.44</v>
      </c>
      <c r="G21" s="10">
        <f t="shared" si="2"/>
        <v>70.059542164308</v>
      </c>
    </row>
    <row r="22" s="1" customFormat="1" ht="30" customHeight="1" spans="1:7">
      <c r="A22" s="5" t="s">
        <v>41</v>
      </c>
      <c r="B22" s="20" t="s">
        <v>42</v>
      </c>
      <c r="C22" s="12">
        <v>11000000</v>
      </c>
      <c r="D22" s="12">
        <v>4457461.76</v>
      </c>
      <c r="E22" s="13">
        <f t="shared" si="6"/>
        <v>40.5223796363636</v>
      </c>
      <c r="F22" s="12">
        <v>6313437.88</v>
      </c>
      <c r="G22" s="13">
        <f t="shared" si="2"/>
        <v>70.6027657945373</v>
      </c>
    </row>
    <row r="23" s="1" customFormat="1" ht="30" customHeight="1" spans="1:7">
      <c r="A23" s="5" t="s">
        <v>41</v>
      </c>
      <c r="B23" s="20" t="s">
        <v>43</v>
      </c>
      <c r="C23" s="12">
        <v>914000</v>
      </c>
      <c r="D23" s="12">
        <v>358330.53</v>
      </c>
      <c r="E23" s="13">
        <f t="shared" si="6"/>
        <v>39.2046531728665</v>
      </c>
      <c r="F23" s="12">
        <v>753855.95</v>
      </c>
      <c r="G23" s="13">
        <f t="shared" si="2"/>
        <v>47.5330240478967</v>
      </c>
    </row>
    <row r="24" s="1" customFormat="1" ht="30" customHeight="1" spans="1:7">
      <c r="A24" s="5" t="s">
        <v>44</v>
      </c>
      <c r="B24" s="20" t="s">
        <v>45</v>
      </c>
      <c r="C24" s="12">
        <v>500000</v>
      </c>
      <c r="D24" s="12">
        <v>233795.6</v>
      </c>
      <c r="E24" s="13">
        <f t="shared" si="6"/>
        <v>46.75912</v>
      </c>
      <c r="F24" s="12">
        <v>140862.25</v>
      </c>
      <c r="G24" s="13">
        <f t="shared" si="2"/>
        <v>165.974631244354</v>
      </c>
    </row>
    <row r="25" s="1" customFormat="1" ht="45" spans="1:7">
      <c r="A25" s="5" t="s">
        <v>46</v>
      </c>
      <c r="B25" s="19" t="s">
        <v>47</v>
      </c>
      <c r="C25" s="12">
        <v>0</v>
      </c>
      <c r="D25" s="12">
        <v>436.63</v>
      </c>
      <c r="E25" s="13" t="e">
        <f t="shared" si="6"/>
        <v>#DIV/0!</v>
      </c>
      <c r="F25" s="12">
        <v>33.36</v>
      </c>
      <c r="G25" s="13">
        <f t="shared" si="2"/>
        <v>1308.84292565947</v>
      </c>
    </row>
    <row r="26" s="1" customFormat="1" ht="33" spans="1:7">
      <c r="A26" s="14" t="s">
        <v>48</v>
      </c>
      <c r="B26" s="22" t="s">
        <v>49</v>
      </c>
      <c r="C26" s="15">
        <f>SUM(C27:C29)</f>
        <v>157000</v>
      </c>
      <c r="D26" s="15">
        <f t="shared" ref="C26:F26" si="9">SUM(D27:D29)</f>
        <v>195661.66</v>
      </c>
      <c r="E26" s="10">
        <f t="shared" si="6"/>
        <v>124.625261146497</v>
      </c>
      <c r="F26" s="15">
        <f t="shared" si="9"/>
        <v>86198.26</v>
      </c>
      <c r="G26" s="10">
        <f t="shared" si="2"/>
        <v>226.990266392848</v>
      </c>
    </row>
    <row r="27" s="1" customFormat="1" ht="45" spans="1:7">
      <c r="A27" s="5" t="s">
        <v>50</v>
      </c>
      <c r="B27" s="20" t="s">
        <v>51</v>
      </c>
      <c r="C27" s="12">
        <v>42000</v>
      </c>
      <c r="D27" s="12">
        <v>86949.11</v>
      </c>
      <c r="E27" s="13">
        <f t="shared" si="6"/>
        <v>207.02169047619</v>
      </c>
      <c r="F27" s="12">
        <v>31915.62</v>
      </c>
      <c r="G27" s="13">
        <f t="shared" si="2"/>
        <v>272.434344060996</v>
      </c>
    </row>
    <row r="28" s="1" customFormat="1" ht="30" customHeight="1" spans="1:7">
      <c r="A28" s="5" t="s">
        <v>52</v>
      </c>
      <c r="B28" s="20" t="s">
        <v>53</v>
      </c>
      <c r="C28" s="12">
        <v>105000</v>
      </c>
      <c r="D28" s="12">
        <v>100654.33</v>
      </c>
      <c r="E28" s="13">
        <f t="shared" si="6"/>
        <v>95.8612666666667</v>
      </c>
      <c r="F28" s="12">
        <v>54041.96</v>
      </c>
      <c r="G28" s="13">
        <f t="shared" si="2"/>
        <v>186.252182563327</v>
      </c>
    </row>
    <row r="29" s="1" customFormat="1" ht="30" customHeight="1" spans="1:7">
      <c r="A29" s="5" t="s">
        <v>54</v>
      </c>
      <c r="B29" s="20" t="s">
        <v>55</v>
      </c>
      <c r="C29" s="12">
        <v>10000</v>
      </c>
      <c r="D29" s="12">
        <v>8058.22</v>
      </c>
      <c r="E29" s="13">
        <f t="shared" si="6"/>
        <v>80.5822</v>
      </c>
      <c r="F29" s="12">
        <v>240.68</v>
      </c>
      <c r="G29" s="13">
        <f t="shared" si="2"/>
        <v>3348.10536812365</v>
      </c>
    </row>
    <row r="30" s="1" customFormat="1" ht="42.75" spans="1:7">
      <c r="A30" s="14" t="s">
        <v>56</v>
      </c>
      <c r="B30" s="21" t="s">
        <v>57</v>
      </c>
      <c r="C30" s="15">
        <f>SUM(C31:C32)</f>
        <v>1504000</v>
      </c>
      <c r="D30" s="15">
        <f t="shared" ref="C30:F30" si="10">SUM(D31:D32)</f>
        <v>1294949.45</v>
      </c>
      <c r="E30" s="10">
        <f t="shared" si="6"/>
        <v>86.1003623670213</v>
      </c>
      <c r="F30" s="15">
        <f t="shared" si="10"/>
        <v>897380.94</v>
      </c>
      <c r="G30" s="10">
        <f t="shared" si="2"/>
        <v>144.303204166561</v>
      </c>
    </row>
    <row r="31" s="1" customFormat="1" ht="30" customHeight="1" spans="1:7">
      <c r="A31" s="5" t="s">
        <v>58</v>
      </c>
      <c r="B31" s="20" t="s">
        <v>59</v>
      </c>
      <c r="C31" s="12">
        <v>1504000</v>
      </c>
      <c r="D31" s="12">
        <v>877500</v>
      </c>
      <c r="E31" s="13">
        <f t="shared" si="6"/>
        <v>58.344414893617</v>
      </c>
      <c r="F31" s="12">
        <v>859605</v>
      </c>
      <c r="G31" s="13">
        <f t="shared" si="2"/>
        <v>102.081770115344</v>
      </c>
    </row>
    <row r="32" s="1" customFormat="1" ht="30" customHeight="1" spans="1:7">
      <c r="A32" s="5" t="s">
        <v>60</v>
      </c>
      <c r="B32" s="20" t="s">
        <v>61</v>
      </c>
      <c r="C32" s="12">
        <v>0</v>
      </c>
      <c r="D32" s="12">
        <v>417449.45</v>
      </c>
      <c r="E32" s="13" t="e">
        <f t="shared" si="6"/>
        <v>#DIV/0!</v>
      </c>
      <c r="F32" s="12">
        <v>37775.94</v>
      </c>
      <c r="G32" s="13">
        <f t="shared" si="2"/>
        <v>1105.06700825975</v>
      </c>
    </row>
    <row r="33" s="1" customFormat="1" ht="42.75" spans="1:7">
      <c r="A33" s="17" t="s">
        <v>62</v>
      </c>
      <c r="B33" s="23" t="s">
        <v>63</v>
      </c>
      <c r="C33" s="15">
        <f>SUM(C34:C36)</f>
        <v>1400000</v>
      </c>
      <c r="D33" s="15">
        <f t="shared" ref="C33:F33" si="11">SUM(D34:D36)</f>
        <v>1274133.82</v>
      </c>
      <c r="E33" s="10">
        <f t="shared" si="6"/>
        <v>91.0095585714286</v>
      </c>
      <c r="F33" s="15">
        <f t="shared" si="11"/>
        <v>5606791.79</v>
      </c>
      <c r="G33" s="10">
        <f t="shared" si="2"/>
        <v>22.7248285244421</v>
      </c>
    </row>
    <row r="34" s="1" customFormat="1" ht="30" customHeight="1" spans="1:7">
      <c r="A34" s="5" t="s">
        <v>64</v>
      </c>
      <c r="B34" s="20" t="s">
        <v>65</v>
      </c>
      <c r="C34" s="12">
        <v>300000</v>
      </c>
      <c r="D34" s="12">
        <v>0</v>
      </c>
      <c r="E34" s="13">
        <f t="shared" si="6"/>
        <v>0</v>
      </c>
      <c r="F34" s="12">
        <v>0</v>
      </c>
      <c r="G34" s="13" t="e">
        <f t="shared" si="2"/>
        <v>#DIV/0!</v>
      </c>
    </row>
    <row r="35" s="1" customFormat="1" ht="30" customHeight="1" spans="1:7">
      <c r="A35" s="5" t="s">
        <v>66</v>
      </c>
      <c r="B35" s="20" t="s">
        <v>67</v>
      </c>
      <c r="C35" s="12">
        <v>1000000</v>
      </c>
      <c r="D35" s="12">
        <v>1157414.9</v>
      </c>
      <c r="E35" s="13">
        <f t="shared" si="6"/>
        <v>115.74149</v>
      </c>
      <c r="F35" s="12">
        <v>5408345.08</v>
      </c>
      <c r="G35" s="13">
        <f t="shared" si="2"/>
        <v>21.4005371861368</v>
      </c>
    </row>
    <row r="36" s="1" customFormat="1" ht="30" customHeight="1" spans="1:7">
      <c r="A36" s="24" t="s">
        <v>68</v>
      </c>
      <c r="B36" s="20" t="s">
        <v>69</v>
      </c>
      <c r="C36" s="12">
        <v>100000</v>
      </c>
      <c r="D36" s="12">
        <v>116718.92</v>
      </c>
      <c r="E36" s="13">
        <f t="shared" si="6"/>
        <v>116.71892</v>
      </c>
      <c r="F36" s="12">
        <v>198446.71</v>
      </c>
      <c r="G36" s="13">
        <f t="shared" si="2"/>
        <v>58.8162534919324</v>
      </c>
    </row>
    <row r="37" s="1" customFormat="1" ht="28.5" spans="1:7">
      <c r="A37" s="14" t="s">
        <v>70</v>
      </c>
      <c r="B37" s="21" t="s">
        <v>71</v>
      </c>
      <c r="C37" s="15">
        <v>1296000</v>
      </c>
      <c r="D37" s="15">
        <v>1008212.41</v>
      </c>
      <c r="E37" s="10">
        <f t="shared" si="6"/>
        <v>77.7941674382716</v>
      </c>
      <c r="F37" s="15">
        <v>443070.59</v>
      </c>
      <c r="G37" s="10">
        <f t="shared" si="2"/>
        <v>227.551192237788</v>
      </c>
    </row>
    <row r="38" s="1" customFormat="1" ht="14.25" spans="1:7">
      <c r="A38" s="14" t="s">
        <v>72</v>
      </c>
      <c r="B38" s="21" t="s">
        <v>73</v>
      </c>
      <c r="C38" s="15">
        <f>SUM(C39:C40)</f>
        <v>0</v>
      </c>
      <c r="D38" s="15">
        <f t="shared" ref="C38:F38" si="12">SUM(D39:D40)</f>
        <v>0</v>
      </c>
      <c r="E38" s="10" t="e">
        <f t="shared" si="6"/>
        <v>#DIV/0!</v>
      </c>
      <c r="F38" s="15">
        <f t="shared" si="12"/>
        <v>-14850</v>
      </c>
      <c r="G38" s="10">
        <f t="shared" si="2"/>
        <v>0</v>
      </c>
    </row>
    <row r="39" s="1" customFormat="1" ht="30" customHeight="1" spans="1:7">
      <c r="A39" s="5" t="s">
        <v>74</v>
      </c>
      <c r="B39" s="20" t="s">
        <v>75</v>
      </c>
      <c r="C39" s="12"/>
      <c r="D39" s="12">
        <v>0</v>
      </c>
      <c r="E39" s="13" t="e">
        <f t="shared" si="6"/>
        <v>#DIV/0!</v>
      </c>
      <c r="F39" s="12">
        <v>-14850</v>
      </c>
      <c r="G39" s="13">
        <f t="shared" si="2"/>
        <v>0</v>
      </c>
    </row>
    <row r="40" s="1" customFormat="1" ht="30" customHeight="1" spans="1:7">
      <c r="A40" s="5" t="s">
        <v>76</v>
      </c>
      <c r="B40" s="19" t="s">
        <v>77</v>
      </c>
      <c r="C40" s="12"/>
      <c r="D40" s="12"/>
      <c r="E40" s="13" t="e">
        <f t="shared" si="6"/>
        <v>#DIV/0!</v>
      </c>
      <c r="F40" s="12"/>
      <c r="G40" s="13" t="e">
        <f t="shared" si="2"/>
        <v>#DIV/0!</v>
      </c>
    </row>
    <row r="41" s="1" customFormat="1" ht="14.25" spans="1:7">
      <c r="A41" s="14" t="s">
        <v>78</v>
      </c>
      <c r="B41" s="21" t="s">
        <v>79</v>
      </c>
      <c r="C41" s="15">
        <f>SUM(C43:C47)</f>
        <v>586805503.65</v>
      </c>
      <c r="D41" s="15">
        <f>SUM(D43:D47)</f>
        <v>278743007.54</v>
      </c>
      <c r="E41" s="10">
        <f t="shared" si="6"/>
        <v>47.5017711671389</v>
      </c>
      <c r="F41" s="15">
        <f>SUM(F43:F47)</f>
        <v>244184307.95</v>
      </c>
      <c r="G41" s="10">
        <f t="shared" si="2"/>
        <v>114.152711073095</v>
      </c>
    </row>
    <row r="42" s="1" customFormat="1" ht="48" customHeight="1" spans="1:7">
      <c r="A42" s="14" t="s">
        <v>80</v>
      </c>
      <c r="B42" s="21" t="s">
        <v>81</v>
      </c>
      <c r="C42" s="15">
        <f>SUM(C43:C46)</f>
        <v>586805503.65</v>
      </c>
      <c r="D42" s="15">
        <f>SUM(D43:D46)</f>
        <v>278743007.54</v>
      </c>
      <c r="E42" s="10">
        <f t="shared" si="6"/>
        <v>47.5017711671389</v>
      </c>
      <c r="F42" s="15">
        <f>SUM(F43:F46)</f>
        <v>244208357.66</v>
      </c>
      <c r="G42" s="10">
        <f t="shared" si="2"/>
        <v>114.141469280949</v>
      </c>
    </row>
    <row r="43" s="1" customFormat="1" ht="30" spans="1:7">
      <c r="A43" s="25" t="s">
        <v>82</v>
      </c>
      <c r="B43" s="20" t="s">
        <v>83</v>
      </c>
      <c r="C43" s="12">
        <v>153992301</v>
      </c>
      <c r="D43" s="12">
        <v>76996152</v>
      </c>
      <c r="E43" s="13">
        <f t="shared" si="6"/>
        <v>50.0000009740747</v>
      </c>
      <c r="F43" s="12">
        <v>75012134</v>
      </c>
      <c r="G43" s="13">
        <f t="shared" si="2"/>
        <v>102.644929419019</v>
      </c>
    </row>
    <row r="44" s="1" customFormat="1" ht="45" spans="1:7">
      <c r="A44" s="25" t="s">
        <v>84</v>
      </c>
      <c r="B44" s="20" t="s">
        <v>85</v>
      </c>
      <c r="C44" s="12">
        <v>74151847.45</v>
      </c>
      <c r="D44" s="12">
        <v>22270333.95</v>
      </c>
      <c r="E44" s="13">
        <f t="shared" si="6"/>
        <v>30.0334175288306</v>
      </c>
      <c r="F44" s="12">
        <v>8704926.24</v>
      </c>
      <c r="G44" s="13">
        <f t="shared" si="2"/>
        <v>255.835986842319</v>
      </c>
    </row>
    <row r="45" s="1" customFormat="1" ht="30" customHeight="1" spans="1:7">
      <c r="A45" s="25" t="s">
        <v>86</v>
      </c>
      <c r="B45" s="20" t="s">
        <v>87</v>
      </c>
      <c r="C45" s="12">
        <v>333232676.89</v>
      </c>
      <c r="D45" s="12">
        <v>166835824.2</v>
      </c>
      <c r="E45" s="13">
        <f t="shared" si="6"/>
        <v>50.0658656158959</v>
      </c>
      <c r="F45" s="12">
        <v>147756406.47</v>
      </c>
      <c r="G45" s="13">
        <f t="shared" si="2"/>
        <v>112.912751592855</v>
      </c>
    </row>
    <row r="46" s="1" customFormat="1" ht="30" customHeight="1" spans="1:7">
      <c r="A46" s="25" t="s">
        <v>88</v>
      </c>
      <c r="B46" s="20" t="s">
        <v>89</v>
      </c>
      <c r="C46" s="12">
        <v>25428678.31</v>
      </c>
      <c r="D46" s="12">
        <v>12640697.39</v>
      </c>
      <c r="E46" s="13">
        <f t="shared" si="6"/>
        <v>49.7103987706233</v>
      </c>
      <c r="F46" s="12">
        <v>12734890.95</v>
      </c>
      <c r="G46" s="13">
        <f t="shared" si="2"/>
        <v>99.2603504783054</v>
      </c>
    </row>
    <row r="47" s="1" customFormat="1" ht="45" spans="1:7">
      <c r="A47" s="25" t="s">
        <v>90</v>
      </c>
      <c r="B47" s="19" t="s">
        <v>91</v>
      </c>
      <c r="C47" s="12"/>
      <c r="D47" s="12">
        <v>0</v>
      </c>
      <c r="E47" s="13"/>
      <c r="F47" s="12">
        <v>-24049.71</v>
      </c>
      <c r="G47" s="13">
        <f t="shared" si="2"/>
        <v>0</v>
      </c>
    </row>
    <row r="48" s="1" customFormat="1" ht="20" customHeight="1" spans="1:7">
      <c r="A48" s="26"/>
      <c r="B48" s="21" t="s">
        <v>92</v>
      </c>
      <c r="C48" s="15">
        <f>SUM(C6+C41)</f>
        <v>941987503.65</v>
      </c>
      <c r="D48" s="15">
        <f t="shared" ref="C48:F48" si="13">SUM(D6+D41)</f>
        <v>431245558.18</v>
      </c>
      <c r="E48" s="10">
        <f t="shared" ref="E48:E51" si="14">SUM((D48/C48)*100)</f>
        <v>45.7803905581566</v>
      </c>
      <c r="F48" s="15">
        <f t="shared" si="13"/>
        <v>393769668.94</v>
      </c>
      <c r="G48" s="10">
        <f t="shared" si="2"/>
        <v>109.517210744261</v>
      </c>
    </row>
    <row r="49" s="1" customFormat="1" ht="9" customHeight="1" spans="3:7">
      <c r="C49" s="27"/>
      <c r="D49" s="27"/>
      <c r="E49" s="27"/>
      <c r="F49" s="27"/>
      <c r="G49" s="28"/>
    </row>
    <row r="50" s="1" customFormat="1" ht="14.25" spans="1:7">
      <c r="A50" s="26"/>
      <c r="B50" s="21" t="s">
        <v>93</v>
      </c>
      <c r="C50" s="29">
        <f>SUM(C7+C9+C11+C16+C20)</f>
        <v>338411000</v>
      </c>
      <c r="D50" s="29">
        <f t="shared" ref="C50:F50" si="15">SUM(D7+D9+D11+D16+D20)</f>
        <v>143679568.78</v>
      </c>
      <c r="E50" s="10">
        <f t="shared" si="14"/>
        <v>42.4571213051585</v>
      </c>
      <c r="F50" s="29">
        <f t="shared" si="15"/>
        <v>135358579.97</v>
      </c>
      <c r="G50" s="10">
        <f t="shared" ref="G50:G56" si="16">SUM((D50/F50)*100)</f>
        <v>106.147367098446</v>
      </c>
    </row>
    <row r="51" s="1" customFormat="1" ht="14.25" spans="1:7">
      <c r="A51" s="26"/>
      <c r="B51" s="21" t="s">
        <v>94</v>
      </c>
      <c r="C51" s="29">
        <f>SUM(C21+C26+C30+C33+C37+C38)</f>
        <v>16771000</v>
      </c>
      <c r="D51" s="29">
        <f t="shared" ref="C51:F51" si="17">SUM(D21+D26+D30+D33+D37+D38)</f>
        <v>8822981.86</v>
      </c>
      <c r="E51" s="10">
        <f t="shared" si="14"/>
        <v>52.6085615646056</v>
      </c>
      <c r="F51" s="29">
        <f t="shared" si="17"/>
        <v>14226781.02</v>
      </c>
      <c r="G51" s="10">
        <f t="shared" si="16"/>
        <v>62.0167123370821</v>
      </c>
    </row>
    <row r="52" s="1" customFormat="1" ht="14.25" spans="2:7">
      <c r="B52" s="30" t="s">
        <v>95</v>
      </c>
      <c r="C52" s="31">
        <f>SUM(C50:C51)</f>
        <v>355182000</v>
      </c>
      <c r="D52" s="31">
        <f t="shared" ref="C52:F52" si="18">SUM(D50:D51)</f>
        <v>152502550.64</v>
      </c>
      <c r="E52" s="32"/>
      <c r="F52" s="31">
        <f t="shared" si="18"/>
        <v>149585360.99</v>
      </c>
      <c r="G52" s="32"/>
    </row>
    <row r="53" s="1" customFormat="1" ht="9" customHeight="1" spans="2:7">
      <c r="B53" s="30"/>
      <c r="C53" s="31"/>
      <c r="D53" s="31"/>
      <c r="E53" s="32"/>
      <c r="F53" s="31"/>
      <c r="G53" s="32"/>
    </row>
    <row r="54" s="1" customFormat="1" ht="15" spans="1:7">
      <c r="A54" s="5" t="s">
        <v>33</v>
      </c>
      <c r="B54" s="20" t="s">
        <v>34</v>
      </c>
      <c r="C54" s="12">
        <f>SUM(C18)</f>
        <v>1150000</v>
      </c>
      <c r="D54" s="12">
        <f t="shared" ref="C54:F54" si="19">SUM(D18)</f>
        <v>857985.82</v>
      </c>
      <c r="E54" s="13">
        <f t="shared" ref="E54:E56" si="20">SUM((D54/C54)*100)</f>
        <v>74.6074626086957</v>
      </c>
      <c r="F54" s="12">
        <f t="shared" si="19"/>
        <v>-1108950.51</v>
      </c>
      <c r="G54" s="13">
        <f t="shared" si="16"/>
        <v>-77.369171325779</v>
      </c>
    </row>
    <row r="55" s="1" customFormat="1" ht="15" spans="1:7">
      <c r="A55" s="5" t="s">
        <v>35</v>
      </c>
      <c r="B55" s="20" t="s">
        <v>36</v>
      </c>
      <c r="C55" s="12">
        <f>SUM(C19)</f>
        <v>2000000</v>
      </c>
      <c r="D55" s="12">
        <f t="shared" ref="C55:F55" si="21">SUM(D19)</f>
        <v>335730.2</v>
      </c>
      <c r="E55" s="13">
        <f t="shared" si="20"/>
        <v>16.78651</v>
      </c>
      <c r="F55" s="12">
        <f t="shared" si="21"/>
        <v>427186.19</v>
      </c>
      <c r="G55" s="13">
        <f t="shared" si="16"/>
        <v>78.5910705587182</v>
      </c>
    </row>
    <row r="56" s="1" customFormat="1" ht="15" spans="1:7">
      <c r="A56" s="26"/>
      <c r="B56" s="33" t="s">
        <v>96</v>
      </c>
      <c r="C56" s="29">
        <f>SUM(C54:C55)</f>
        <v>3150000</v>
      </c>
      <c r="D56" s="29">
        <f t="shared" ref="C56:F56" si="22">SUM(D54:D55)</f>
        <v>1193716.02</v>
      </c>
      <c r="E56" s="13">
        <f t="shared" si="20"/>
        <v>37.8957466666667</v>
      </c>
      <c r="F56" s="29">
        <f t="shared" si="22"/>
        <v>-681764.32</v>
      </c>
      <c r="G56" s="13">
        <f t="shared" si="16"/>
        <v>-175.092181415419</v>
      </c>
    </row>
    <row r="57" s="1" customFormat="1" spans="2:7">
      <c r="B57" s="34" t="s">
        <v>97</v>
      </c>
      <c r="C57" s="35">
        <f>SUM(C6-C52)</f>
        <v>0</v>
      </c>
      <c r="D57" s="35">
        <f t="shared" ref="C57:F57" si="23">SUM(D6-D52)</f>
        <v>0</v>
      </c>
      <c r="E57" s="32"/>
      <c r="F57" s="35">
        <f t="shared" si="23"/>
        <v>0</v>
      </c>
      <c r="G57" s="32"/>
    </row>
  </sheetData>
  <mergeCells count="2">
    <mergeCell ref="F1:G1"/>
    <mergeCell ref="A3:F3"/>
  </mergeCells>
  <pageMargins left="0.75" right="0.75" top="1" bottom="1" header="0.5" footer="0.5"/>
  <pageSetup paperSize="9" scale="69" orientation="landscape"/>
  <headerFooter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APK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июнь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ProshkoLYU</cp:lastModifiedBy>
  <dcterms:created xsi:type="dcterms:W3CDTF">2005-08-18T04:46:00Z</dcterms:created>
  <cp:lastPrinted>2024-10-08T04:32:00Z</cp:lastPrinted>
  <dcterms:modified xsi:type="dcterms:W3CDTF">2025-07-02T04:48:59Z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1049-12.2.0.21179</vt:lpwstr>
  </property>
</Properties>
</file>