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0.67\фэу\Клыкова В.В\мониторинг бюджетов\проект бюджета\документы к проекту\"/>
    </mc:Choice>
  </mc:AlternateContent>
  <xr:revisionPtr revIDLastSave="0" documentId="13_ncr:1_{42CB9972-F40C-4B7D-B92B-BBF8DD5C0F6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2" sheetId="2" r:id="rId1"/>
    <sheet name="Лист1" sheetId="3" r:id="rId2"/>
  </sheets>
  <calcPr calcId="191029"/>
</workbook>
</file>

<file path=xl/calcChain.xml><?xml version="1.0" encoding="utf-8"?>
<calcChain xmlns="http://schemas.openxmlformats.org/spreadsheetml/2006/main">
  <c r="C45" i="2" l="1"/>
  <c r="F44" i="2"/>
  <c r="I33" i="2"/>
  <c r="H33" i="2"/>
  <c r="G36" i="2"/>
  <c r="D33" i="2"/>
  <c r="E33" i="2"/>
  <c r="C33" i="2"/>
  <c r="F36" i="2"/>
  <c r="I22" i="2"/>
  <c r="H22" i="2"/>
  <c r="G27" i="2"/>
  <c r="D22" i="2"/>
  <c r="E22" i="2"/>
  <c r="C22" i="2"/>
  <c r="F27" i="2"/>
  <c r="F26" i="2"/>
  <c r="F43" i="2"/>
  <c r="G43" i="2"/>
  <c r="F42" i="2"/>
  <c r="G42" i="2"/>
  <c r="F41" i="2"/>
  <c r="G41" i="2"/>
  <c r="G40" i="2"/>
  <c r="F40" i="2"/>
  <c r="F37" i="2"/>
  <c r="G37" i="2"/>
  <c r="G35" i="2"/>
  <c r="G34" i="2"/>
  <c r="F35" i="2"/>
  <c r="F34" i="2"/>
  <c r="G32" i="2"/>
  <c r="G31" i="2"/>
  <c r="F32" i="2"/>
  <c r="G29" i="2"/>
  <c r="F31" i="2"/>
  <c r="F29" i="2"/>
  <c r="G26" i="2"/>
  <c r="G25" i="2"/>
  <c r="F25" i="2"/>
  <c r="G24" i="2"/>
  <c r="F24" i="2"/>
  <c r="G21" i="2"/>
  <c r="F21" i="2"/>
  <c r="F19" i="2"/>
  <c r="G19" i="2"/>
  <c r="G18" i="2"/>
  <c r="F18" i="2"/>
  <c r="G14" i="2"/>
  <c r="G15" i="2"/>
  <c r="G16" i="2"/>
  <c r="G13" i="2"/>
  <c r="F16" i="2"/>
  <c r="F15" i="2"/>
  <c r="F14" i="2"/>
  <c r="F13" i="2"/>
  <c r="G11" i="2"/>
  <c r="G9" i="2"/>
  <c r="F9" i="2"/>
  <c r="F11" i="2"/>
  <c r="D12" i="2" l="1"/>
  <c r="E12" i="2"/>
  <c r="H12" i="2"/>
  <c r="I12" i="2"/>
  <c r="C12" i="2"/>
  <c r="F12" i="2" l="1"/>
  <c r="G12" i="2"/>
  <c r="I10" i="2"/>
  <c r="H10" i="2"/>
  <c r="E10" i="2"/>
  <c r="I30" i="2" l="1"/>
  <c r="H30" i="2"/>
  <c r="D30" i="2"/>
  <c r="E30" i="2"/>
  <c r="C30" i="2"/>
  <c r="I39" i="2" l="1"/>
  <c r="H39" i="2"/>
  <c r="I28" i="2"/>
  <c r="H28" i="2"/>
  <c r="I20" i="2"/>
  <c r="H20" i="2"/>
  <c r="I17" i="2"/>
  <c r="H17" i="2"/>
  <c r="I8" i="2"/>
  <c r="H8" i="2"/>
  <c r="I7" i="2" l="1"/>
  <c r="I45" i="2" s="1"/>
  <c r="H7" i="2"/>
  <c r="H45" i="2" s="1"/>
  <c r="D39" i="2"/>
  <c r="E39" i="2" l="1"/>
  <c r="D28" i="2"/>
  <c r="E28" i="2"/>
  <c r="D20" i="2"/>
  <c r="E20" i="2"/>
  <c r="D17" i="2"/>
  <c r="E17" i="2"/>
  <c r="D10" i="2"/>
  <c r="D8" i="2"/>
  <c r="E8" i="2"/>
  <c r="C39" i="2"/>
  <c r="C28" i="2"/>
  <c r="G39" i="2" l="1"/>
  <c r="F39" i="2"/>
  <c r="G33" i="2"/>
  <c r="F33" i="2"/>
  <c r="G30" i="2"/>
  <c r="F30" i="2"/>
  <c r="G28" i="2"/>
  <c r="F28" i="2"/>
  <c r="G22" i="2"/>
  <c r="G20" i="2"/>
  <c r="G17" i="2"/>
  <c r="G10" i="2"/>
  <c r="G8" i="2"/>
  <c r="E7" i="2"/>
  <c r="D7" i="2"/>
  <c r="D45" i="2" s="1"/>
  <c r="F22" i="2"/>
  <c r="C20" i="2"/>
  <c r="F20" i="2" s="1"/>
  <c r="C17" i="2"/>
  <c r="F17" i="2" s="1"/>
  <c r="C10" i="2"/>
  <c r="F10" i="2" s="1"/>
  <c r="C8" i="2"/>
  <c r="F8" i="2" s="1"/>
  <c r="C7" i="2" l="1"/>
  <c r="G7" i="2"/>
  <c r="E45" i="2"/>
  <c r="F7" i="2" l="1"/>
  <c r="G45" i="2"/>
  <c r="F45" i="2"/>
</calcChain>
</file>

<file path=xl/sharedStrings.xml><?xml version="1.0" encoding="utf-8"?>
<sst xmlns="http://schemas.openxmlformats.org/spreadsheetml/2006/main" count="88" uniqueCount="87">
  <si>
    <t xml:space="preserve">                                                                                    </t>
  </si>
  <si>
    <t>Код бюджетной классификации Российской Федерации</t>
  </si>
  <si>
    <t>Наименование налога (сбора)</t>
  </si>
  <si>
    <t>НАЛОГИ НА СОВОКУПНЫЙ ДОХОД</t>
  </si>
  <si>
    <t>Единый сельскохозяйственный налог</t>
  </si>
  <si>
    <t xml:space="preserve">ПЛАТЕЖИ ПРИ ПОЛЬЗОВАНИИ ПРИРОДНЫМИ РЕСУРСАМИ </t>
  </si>
  <si>
    <t>ДОХОДЫ ОТ ИСПОЛЬЗОВАНИЯ ИМУЩЕСТВА, НАХОДЯЩЕГОСЯ В ГОСУДАРСТВЕННОЙ И МУНИЦИПАЛЬНОЙ СОБСТВЕННОСТИ</t>
  </si>
  <si>
    <t>ШТРАФЫ, САНКЦИИ, ВОЗМЕЩЕНИЕ УЩЕРБА</t>
  </si>
  <si>
    <t>БЕЗВОЗМЕЗДНЫЕ ПОСТУПЛЕНИЯ</t>
  </si>
  <si>
    <t>ВСЕГО ДОХОДОВ</t>
  </si>
  <si>
    <t>Единый налог на вмененный доход для отдельных видов деятельности</t>
  </si>
  <si>
    <t>НАЛОГИ НА ПРИБЫЛЬ, ДОХОДЫ</t>
  </si>
  <si>
    <t>ГОСУДАРСТВЕННАЯ ПОШЛИНА</t>
  </si>
  <si>
    <t>Дотации бюджетам субъектов Российской Федерации и муниципальных образований</t>
  </si>
  <si>
    <t>Субвенция бюджетам субъектов Российской Федерации и муниципальных образований</t>
  </si>
  <si>
    <t>ПРОЧИЕ НЕНАЛОГОВЫЕ ДОХОДЫ</t>
  </si>
  <si>
    <t>НАЛОГОВЫЕ И НЕНАЛОГОВЫЕ ДОХОДЫ</t>
  </si>
  <si>
    <t>Налоги на имущество</t>
  </si>
  <si>
    <t>ДОХОДЫ ОТ ПРОДАЖИ МАТЕРИАЛЬНЫХ И НЕМАТЕРИАЛЬНЫХ АКТИВОВ</t>
  </si>
  <si>
    <t>НАЛОГИ НА ТОВАРЫ (РАБОТЫ, УСЛУГИ), РЕАЛИЗУЕМЫЕ НА ТЕРРИТОРИИ РОССИЙСКОЙ ФЕДЕРАЦИИ</t>
  </si>
  <si>
    <t>Земельный налог</t>
  </si>
  <si>
    <t>Субсидии бюджетам субъектов Российской Федерации и муниципальных образований</t>
  </si>
  <si>
    <t>ДОХОДЫ ОТ ОКАЗАНИЯ ПЛАТНЫХ УСЛУГ (РАБОТ) И КОМПЕНСАЦИИ ЗАТРАТ ГОСУДАРСТВА</t>
  </si>
  <si>
    <t>Сравнительная таблица по доходам</t>
  </si>
  <si>
    <t xml:space="preserve">000 1 00 00000 00 0000 000 </t>
  </si>
  <si>
    <t>000 1 01 00000 00 0000 000</t>
  </si>
  <si>
    <t>000 1 01 02000 00 0000 110</t>
  </si>
  <si>
    <t xml:space="preserve">Налог на доходы физических лиц </t>
  </si>
  <si>
    <t>000 1 03 00000 00 0000 000</t>
  </si>
  <si>
    <t>000 1 03 02000 00 0000 000</t>
  </si>
  <si>
    <t xml:space="preserve">Доходы от уплаты акцизов </t>
  </si>
  <si>
    <t>000 1 05 00000 00 0000 000</t>
  </si>
  <si>
    <t>000 1 05 02000 00 0000 000</t>
  </si>
  <si>
    <t>000 1 05 03000 00 0000 000</t>
  </si>
  <si>
    <t>000 1 05 04000 00 0000 000</t>
  </si>
  <si>
    <t>Налог, взимаемый в связи с применением патентной системы налогообложения</t>
  </si>
  <si>
    <t>000 1 06 00000 00 0000 000</t>
  </si>
  <si>
    <t>000 1 06 01000 00 0000 000</t>
  </si>
  <si>
    <t>Налог на имущество физических лиц</t>
  </si>
  <si>
    <t>000 1 06 06000 00 0000 000</t>
  </si>
  <si>
    <t>000 1 08 00000 00 0000 000</t>
  </si>
  <si>
    <t>Государственная пошлина</t>
  </si>
  <si>
    <t>000 1 08 03000 00 0000 000</t>
  </si>
  <si>
    <t>000 1 11 00000 00 0000 000</t>
  </si>
  <si>
    <t>Доходы в виде прибыли или дивидендов по акциям</t>
  </si>
  <si>
    <t>000 1 11 01000 00 0000 000</t>
  </si>
  <si>
    <t>000 1 11 05000 00 0000 000</t>
  </si>
  <si>
    <t>000 1 11 09000 00 0000 000</t>
  </si>
  <si>
    <t>Прочие поступления от использования имущества</t>
  </si>
  <si>
    <t>Доходы, получаемые в виде арендной платы за земельные участки</t>
  </si>
  <si>
    <t>000 1 12 00000 00 0000 000</t>
  </si>
  <si>
    <t>000 1 12 01000 00 0000 000</t>
  </si>
  <si>
    <t>Плата за негативное воздействие на окружающую среду</t>
  </si>
  <si>
    <t>000 1 13 00000 00 0000 000</t>
  </si>
  <si>
    <t>000 1 13 01000 00 0000 000</t>
  </si>
  <si>
    <t xml:space="preserve">Прочие доходы от оказания платных услуг </t>
  </si>
  <si>
    <t>000 1 14 00000 00 0000 000</t>
  </si>
  <si>
    <t>000 1 14 02000 00 0000 000</t>
  </si>
  <si>
    <t>Доходы от реализации иного имущества</t>
  </si>
  <si>
    <t>000 1 14 06000 00 0000 000</t>
  </si>
  <si>
    <t>Доходы от продажи земельных участков</t>
  </si>
  <si>
    <t>000 1 16 00000 00 0000 000</t>
  </si>
  <si>
    <t>000 1 17 00000 00 0000 000</t>
  </si>
  <si>
    <t>000 2 00 00000 00 0000 000</t>
  </si>
  <si>
    <t>000 2 02 10000 00 0000 000</t>
  </si>
  <si>
    <t>000 2 02 20000 00 0000 000</t>
  </si>
  <si>
    <t>000 2 02 30000 00 0000 000</t>
  </si>
  <si>
    <t>Прочие межбюджетные трансферты</t>
  </si>
  <si>
    <t>000 1 13 02000 00 0000 000</t>
  </si>
  <si>
    <t>Прочие доходы от компенсации затрат государства</t>
  </si>
  <si>
    <t>000 1 05 01000 00 0000 000</t>
  </si>
  <si>
    <t>Налог, взимаемый с налогоплательщиков, выбравших в качестве объекта налогообложения доходы</t>
  </si>
  <si>
    <t>2026г (прогноз)</t>
  </si>
  <si>
    <t>2023г (отчет)</t>
  </si>
  <si>
    <t>2024г (оценка)</t>
  </si>
  <si>
    <t>2025г (проект)</t>
  </si>
  <si>
    <t>% 2025г к 2023г</t>
  </si>
  <si>
    <t>% 2025г к 2024г</t>
  </si>
  <si>
    <t>2027г (прогноз)</t>
  </si>
  <si>
    <t>Доходы от сдачи в аренду имущества</t>
  </si>
  <si>
    <t>000 1 11 05300 00 0000 000</t>
  </si>
  <si>
    <t>Плата по соглашениям об установлении сервитута</t>
  </si>
  <si>
    <t>000 1 14 06300 00 0000 000</t>
  </si>
  <si>
    <t>Плата за увеличение площади земельных участков</t>
  </si>
  <si>
    <t>000 2 02 40000 00 0000 000</t>
  </si>
  <si>
    <t xml:space="preserve">000 2 19 60000 00 0000 000 </t>
  </si>
  <si>
    <t>Возврат прочих остатков субсидий, субвенций, и иных межбюджетных трансфертов, имеющих целевое назначение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</si>
</sst>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 Cyr"/>
      <charset val="204"/>
    </font>
    <font>
      <sz val="14"/>
      <name val="Times New Roman"/>
      <family val="1"/>
      <charset val="204"/>
    </font>
    <font>
      <sz val="13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3"/>
      <name val="Arial Cyr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Alignment="1">
      <alignment horizontal="justify" vertical="top" wrapText="1"/>
    </xf>
    <xf numFmtId="0" fontId="0" fillId="0" borderId="0" xfId="0" applyAlignment="1">
      <alignment vertical="top" wrapText="1"/>
    </xf>
    <xf numFmtId="0" fontId="1" fillId="0" borderId="0" xfId="0" applyFont="1" applyAlignment="1">
      <alignment horizontal="center" vertical="top" wrapText="1"/>
    </xf>
    <xf numFmtId="2" fontId="0" fillId="0" borderId="0" xfId="0" applyNumberFormat="1" applyAlignment="1">
      <alignment vertical="top" wrapText="1"/>
    </xf>
    <xf numFmtId="0" fontId="2" fillId="0" borderId="0" xfId="0" applyFont="1" applyAlignment="1">
      <alignment horizontal="right" vertical="top" wrapText="1"/>
    </xf>
    <xf numFmtId="2" fontId="2" fillId="0" borderId="0" xfId="0" applyNumberFormat="1" applyFont="1" applyAlignment="1">
      <alignment horizontal="right" vertical="top" wrapText="1"/>
    </xf>
    <xf numFmtId="9" fontId="0" fillId="0" borderId="0" xfId="0" applyNumberFormat="1" applyAlignment="1">
      <alignment horizontal="center" vertical="top" wrapText="1"/>
    </xf>
    <xf numFmtId="0" fontId="0" fillId="0" borderId="0" xfId="0" applyAlignment="1">
      <alignment horizontal="left" vertical="top" wrapText="1"/>
    </xf>
    <xf numFmtId="0" fontId="5" fillId="0" borderId="0" xfId="0" applyFont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2" fontId="3" fillId="0" borderId="1" xfId="0" applyNumberFormat="1" applyFont="1" applyBorder="1" applyAlignment="1">
      <alignment horizontal="center" vertical="top" wrapText="1"/>
    </xf>
    <xf numFmtId="9" fontId="3" fillId="0" borderId="1" xfId="0" applyNumberFormat="1" applyFont="1" applyBorder="1" applyAlignment="1">
      <alignment horizontal="center" vertical="top" wrapText="1"/>
    </xf>
    <xf numFmtId="1" fontId="3" fillId="0" borderId="1" xfId="0" applyNumberFormat="1" applyFont="1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2" fontId="6" fillId="0" borderId="1" xfId="0" applyNumberFormat="1" applyFont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7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justify" vertical="top" wrapText="1"/>
    </xf>
    <xf numFmtId="49" fontId="6" fillId="0" borderId="1" xfId="0" applyNumberFormat="1" applyFont="1" applyBorder="1" applyAlignment="1">
      <alignment horizontal="left" vertical="top" wrapText="1"/>
    </xf>
    <xf numFmtId="0" fontId="6" fillId="0" borderId="1" xfId="0" applyFont="1" applyBorder="1" applyAlignment="1">
      <alignment horizontal="justify" vertical="top" wrapText="1"/>
    </xf>
    <xf numFmtId="49" fontId="6" fillId="0" borderId="1" xfId="0" applyNumberFormat="1" applyFont="1" applyBorder="1" applyAlignment="1">
      <alignment vertical="top" wrapText="1"/>
    </xf>
    <xf numFmtId="49" fontId="7" fillId="0" borderId="1" xfId="0" applyNumberFormat="1" applyFont="1" applyBorder="1" applyAlignment="1">
      <alignment vertical="top" wrapText="1"/>
    </xf>
    <xf numFmtId="49" fontId="7" fillId="0" borderId="1" xfId="0" applyNumberFormat="1" applyFont="1" applyBorder="1" applyAlignment="1">
      <alignment horizontal="left" vertical="top" wrapText="1"/>
    </xf>
    <xf numFmtId="0" fontId="8" fillId="0" borderId="1" xfId="0" applyFont="1" applyBorder="1" applyAlignment="1">
      <alignment vertical="top" wrapText="1"/>
    </xf>
    <xf numFmtId="2" fontId="6" fillId="0" borderId="1" xfId="0" applyNumberFormat="1" applyFont="1" applyBorder="1" applyAlignment="1">
      <alignment horizontal="center" vertical="top" wrapText="1"/>
    </xf>
    <xf numFmtId="2" fontId="7" fillId="0" borderId="1" xfId="0" applyNumberFormat="1" applyFont="1" applyBorder="1" applyAlignment="1">
      <alignment horizontal="center" vertical="top" wrapText="1"/>
    </xf>
    <xf numFmtId="2" fontId="0" fillId="0" borderId="0" xfId="0" applyNumberFormat="1" applyAlignment="1">
      <alignment horizontal="center" vertical="top" wrapText="1"/>
    </xf>
    <xf numFmtId="2" fontId="2" fillId="0" borderId="0" xfId="0" applyNumberFormat="1" applyFont="1" applyAlignment="1">
      <alignment horizontal="center" vertical="top" wrapText="1"/>
    </xf>
    <xf numFmtId="2" fontId="6" fillId="2" borderId="1" xfId="0" applyNumberFormat="1" applyFont="1" applyFill="1" applyBorder="1" applyAlignment="1">
      <alignment horizontal="center" vertical="top" wrapText="1"/>
    </xf>
    <xf numFmtId="0" fontId="0" fillId="2" borderId="0" xfId="0" applyFill="1" applyAlignment="1">
      <alignment vertical="top" wrapText="1"/>
    </xf>
    <xf numFmtId="0" fontId="3" fillId="2" borderId="1" xfId="0" applyFont="1" applyFill="1" applyBorder="1" applyAlignment="1">
      <alignment horizontal="center" vertical="top" wrapText="1"/>
    </xf>
    <xf numFmtId="2" fontId="7" fillId="2" borderId="1" xfId="0" applyNumberFormat="1" applyFont="1" applyFill="1" applyBorder="1" applyAlignment="1">
      <alignment horizontal="center" vertical="top" wrapText="1"/>
    </xf>
    <xf numFmtId="0" fontId="0" fillId="2" borderId="0" xfId="0" applyFill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4" fillId="0" borderId="0" xfId="0" applyFont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4"/>
  <sheetViews>
    <sheetView tabSelected="1" workbookViewId="0">
      <selection activeCell="E13" sqref="E13"/>
    </sheetView>
  </sheetViews>
  <sheetFormatPr defaultRowHeight="12.75" x14ac:dyDescent="0.2"/>
  <cols>
    <col min="1" max="1" width="27.42578125" style="2" customWidth="1"/>
    <col min="2" max="2" width="60.85546875" style="2" customWidth="1"/>
    <col min="3" max="3" width="16" style="30" customWidth="1"/>
    <col min="4" max="4" width="20.5703125" style="4" bestFit="1" customWidth="1"/>
    <col min="5" max="5" width="18.42578125" style="2" customWidth="1"/>
    <col min="6" max="6" width="15.85546875" style="2" customWidth="1"/>
    <col min="7" max="7" width="12.28515625" style="2" customWidth="1"/>
    <col min="8" max="8" width="17.7109375" style="2" customWidth="1"/>
    <col min="9" max="9" width="20.28515625" style="2" customWidth="1"/>
    <col min="10" max="16384" width="9.140625" style="2"/>
  </cols>
  <sheetData>
    <row r="1" spans="1:12" ht="16.5" customHeight="1" x14ac:dyDescent="0.2">
      <c r="A1" s="1"/>
      <c r="B1" s="34"/>
      <c r="C1" s="34"/>
      <c r="D1" s="35"/>
    </row>
    <row r="2" spans="1:12" ht="2.25" hidden="1" customHeight="1" x14ac:dyDescent="0.2">
      <c r="A2" s="3"/>
    </row>
    <row r="3" spans="1:12" s="9" customFormat="1" ht="18" customHeight="1" x14ac:dyDescent="0.2">
      <c r="A3" s="36" t="s">
        <v>23</v>
      </c>
      <c r="B3" s="36"/>
      <c r="C3" s="36"/>
      <c r="D3" s="36"/>
      <c r="E3" s="36"/>
      <c r="F3" s="36"/>
      <c r="G3" s="36"/>
      <c r="H3" s="36"/>
      <c r="I3" s="36"/>
    </row>
    <row r="4" spans="1:12" ht="9.75" customHeight="1" x14ac:dyDescent="0.2">
      <c r="A4" s="5" t="s">
        <v>0</v>
      </c>
    </row>
    <row r="5" spans="1:12" ht="53.25" customHeight="1" x14ac:dyDescent="0.2">
      <c r="A5" s="10" t="s">
        <v>1</v>
      </c>
      <c r="B5" s="10" t="s">
        <v>2</v>
      </c>
      <c r="C5" s="31" t="s">
        <v>73</v>
      </c>
      <c r="D5" s="11" t="s">
        <v>74</v>
      </c>
      <c r="E5" s="10" t="s">
        <v>75</v>
      </c>
      <c r="F5" s="10" t="s">
        <v>76</v>
      </c>
      <c r="G5" s="10" t="s">
        <v>77</v>
      </c>
      <c r="H5" s="10" t="s">
        <v>72</v>
      </c>
      <c r="I5" s="12" t="s">
        <v>78</v>
      </c>
      <c r="J5" s="7"/>
    </row>
    <row r="6" spans="1:12" ht="14.25" customHeight="1" x14ac:dyDescent="0.2">
      <c r="A6" s="10">
        <v>1</v>
      </c>
      <c r="B6" s="10">
        <v>2</v>
      </c>
      <c r="C6" s="31">
        <v>3</v>
      </c>
      <c r="D6" s="13">
        <v>4</v>
      </c>
      <c r="E6" s="10">
        <v>5</v>
      </c>
      <c r="F6" s="10">
        <v>6</v>
      </c>
      <c r="G6" s="10">
        <v>7</v>
      </c>
      <c r="H6" s="10">
        <v>8</v>
      </c>
      <c r="I6" s="10">
        <v>9</v>
      </c>
    </row>
    <row r="7" spans="1:12" ht="18.75" customHeight="1" x14ac:dyDescent="0.2">
      <c r="A7" s="15" t="s">
        <v>24</v>
      </c>
      <c r="B7" s="16" t="s">
        <v>16</v>
      </c>
      <c r="C7" s="29">
        <f>SUM(C8+C10+C12+C17+C20+C22+C28+C30+C33+C37+C38)</f>
        <v>310555350.49999994</v>
      </c>
      <c r="D7" s="25">
        <f t="shared" ref="D7:E7" si="0">SUM(D8+D10+D12+D17+D20+D22+D28+D30+D33+D37+D38)</f>
        <v>317633000</v>
      </c>
      <c r="E7" s="25">
        <f t="shared" si="0"/>
        <v>352182000</v>
      </c>
      <c r="F7" s="25">
        <f>SUM((E7/C7)*100)</f>
        <v>113.40393892199261</v>
      </c>
      <c r="G7" s="25">
        <f>SUM((E7/D7)*100)</f>
        <v>110.87701844581639</v>
      </c>
      <c r="H7" s="25">
        <f t="shared" ref="H7:I7" si="1">SUM(H8+H10+H12+H17+H20+H22+H28+H30+H33+H37+H38)</f>
        <v>370965000</v>
      </c>
      <c r="I7" s="25">
        <f t="shared" si="1"/>
        <v>401688000</v>
      </c>
    </row>
    <row r="8" spans="1:12" ht="18.75" customHeight="1" x14ac:dyDescent="0.2">
      <c r="A8" s="15" t="s">
        <v>25</v>
      </c>
      <c r="B8" s="16" t="s">
        <v>11</v>
      </c>
      <c r="C8" s="29">
        <f>SUM(C9)</f>
        <v>243707524.08000001</v>
      </c>
      <c r="D8" s="25">
        <f t="shared" ref="D8:E8" si="2">SUM(D9)</f>
        <v>254620000</v>
      </c>
      <c r="E8" s="25">
        <f t="shared" si="2"/>
        <v>286667000</v>
      </c>
      <c r="F8" s="25">
        <f t="shared" ref="F8:F45" si="3">SUM((E8/C8)*100)</f>
        <v>117.62747214398601</v>
      </c>
      <c r="G8" s="25">
        <f t="shared" ref="G8:G45" si="4">SUM((E8/D8)*100)</f>
        <v>112.58620689655172</v>
      </c>
      <c r="H8" s="25">
        <f t="shared" ref="H8:I8" si="5">SUM(H9)</f>
        <v>303644000</v>
      </c>
      <c r="I8" s="25">
        <f t="shared" si="5"/>
        <v>320520000</v>
      </c>
    </row>
    <row r="9" spans="1:12" ht="18.75" customHeight="1" x14ac:dyDescent="0.2">
      <c r="A9" s="17" t="s">
        <v>26</v>
      </c>
      <c r="B9" s="18" t="s">
        <v>27</v>
      </c>
      <c r="C9" s="32">
        <v>243707524.08000001</v>
      </c>
      <c r="D9" s="26">
        <v>254620000</v>
      </c>
      <c r="E9" s="26">
        <v>286667000</v>
      </c>
      <c r="F9" s="26">
        <f>SUM((E9/C9)*100)</f>
        <v>117.62747214398601</v>
      </c>
      <c r="G9" s="26">
        <f>SUM((E9/D9)*100)</f>
        <v>112.58620689655172</v>
      </c>
      <c r="H9" s="26">
        <v>303644000</v>
      </c>
      <c r="I9" s="26">
        <v>320520000</v>
      </c>
    </row>
    <row r="10" spans="1:12" ht="50.25" customHeight="1" x14ac:dyDescent="0.2">
      <c r="A10" s="19" t="s">
        <v>28</v>
      </c>
      <c r="B10" s="20" t="s">
        <v>19</v>
      </c>
      <c r="C10" s="29">
        <f>SUM(C11)</f>
        <v>31218010.940000001</v>
      </c>
      <c r="D10" s="25">
        <f t="shared" ref="D10" si="6">SUM(D11)</f>
        <v>33064000</v>
      </c>
      <c r="E10" s="25">
        <f>SUM(E11)</f>
        <v>38113000</v>
      </c>
      <c r="F10" s="25">
        <f t="shared" si="3"/>
        <v>122.08657391161771</v>
      </c>
      <c r="G10" s="25">
        <f t="shared" si="4"/>
        <v>115.27038470844424</v>
      </c>
      <c r="H10" s="25">
        <f>SUM(H11)</f>
        <v>39895000</v>
      </c>
      <c r="I10" s="25">
        <f>SUM(I11)</f>
        <v>53641000</v>
      </c>
    </row>
    <row r="11" spans="1:12" ht="15" x14ac:dyDescent="0.2">
      <c r="A11" s="17" t="s">
        <v>29</v>
      </c>
      <c r="B11" s="17" t="s">
        <v>30</v>
      </c>
      <c r="C11" s="32">
        <v>31218010.940000001</v>
      </c>
      <c r="D11" s="26">
        <v>33064000</v>
      </c>
      <c r="E11" s="26">
        <v>38113000</v>
      </c>
      <c r="F11" s="26">
        <f>SUM((E11/C11)*100)</f>
        <v>122.08657391161771</v>
      </c>
      <c r="G11" s="26">
        <f>SUM((E11/D11)*100)</f>
        <v>115.27038470844424</v>
      </c>
      <c r="H11" s="26">
        <v>39895000</v>
      </c>
      <c r="I11" s="26">
        <v>53641000</v>
      </c>
    </row>
    <row r="12" spans="1:12" ht="18" customHeight="1" x14ac:dyDescent="0.2">
      <c r="A12" s="21" t="s">
        <v>31</v>
      </c>
      <c r="B12" s="20" t="s">
        <v>3</v>
      </c>
      <c r="C12" s="29">
        <f>SUM(C13:C16)</f>
        <v>1518982.62</v>
      </c>
      <c r="D12" s="25">
        <f>SUM(D13:D16)</f>
        <v>3309000</v>
      </c>
      <c r="E12" s="25">
        <f t="shared" ref="E12:I12" si="7">SUM(E13:E16)</f>
        <v>2815000</v>
      </c>
      <c r="F12" s="25">
        <f t="shared" si="3"/>
        <v>185.32140940493446</v>
      </c>
      <c r="G12" s="25">
        <f t="shared" si="4"/>
        <v>85.07101843457238</v>
      </c>
      <c r="H12" s="25">
        <f t="shared" si="7"/>
        <v>2930000</v>
      </c>
      <c r="I12" s="25">
        <f t="shared" si="7"/>
        <v>2930000</v>
      </c>
    </row>
    <row r="13" spans="1:12" ht="33.75" customHeight="1" x14ac:dyDescent="0.2">
      <c r="A13" s="22" t="s">
        <v>70</v>
      </c>
      <c r="B13" s="18" t="s">
        <v>71</v>
      </c>
      <c r="C13" s="32">
        <v>398973.52</v>
      </c>
      <c r="D13" s="26">
        <v>459000</v>
      </c>
      <c r="E13" s="26">
        <v>510000</v>
      </c>
      <c r="F13" s="26">
        <f>SUM((E13/C13)*100)</f>
        <v>127.82803229647921</v>
      </c>
      <c r="G13" s="26">
        <f>SUM((E13/D13)*100)</f>
        <v>111.11111111111111</v>
      </c>
      <c r="H13" s="26">
        <v>520000</v>
      </c>
      <c r="I13" s="26">
        <v>520000</v>
      </c>
    </row>
    <row r="14" spans="1:12" ht="36" customHeight="1" x14ac:dyDescent="0.2">
      <c r="A14" s="17" t="s">
        <v>32</v>
      </c>
      <c r="B14" s="18" t="s">
        <v>10</v>
      </c>
      <c r="C14" s="32">
        <v>-39331.480000000003</v>
      </c>
      <c r="D14" s="26"/>
      <c r="E14" s="26"/>
      <c r="F14" s="26">
        <f>SUM((E14/C14)*100)</f>
        <v>0</v>
      </c>
      <c r="G14" s="26" t="e">
        <f t="shared" ref="G14:G21" si="8">SUM((E14/D14)*100)</f>
        <v>#DIV/0!</v>
      </c>
      <c r="H14" s="26"/>
      <c r="I14" s="26"/>
      <c r="L14" s="7"/>
    </row>
    <row r="15" spans="1:12" ht="19.5" customHeight="1" x14ac:dyDescent="0.2">
      <c r="A15" s="17" t="s">
        <v>33</v>
      </c>
      <c r="B15" s="18" t="s">
        <v>4</v>
      </c>
      <c r="C15" s="32">
        <v>834661.62</v>
      </c>
      <c r="D15" s="26">
        <v>900000</v>
      </c>
      <c r="E15" s="26">
        <v>255000</v>
      </c>
      <c r="F15" s="26">
        <f>SUM((E15/C15)*100)</f>
        <v>30.551302933996176</v>
      </c>
      <c r="G15" s="26">
        <f t="shared" si="8"/>
        <v>28.333333333333332</v>
      </c>
      <c r="H15" s="26">
        <v>260000</v>
      </c>
      <c r="I15" s="26">
        <v>260000</v>
      </c>
    </row>
    <row r="16" spans="1:12" ht="30" x14ac:dyDescent="0.2">
      <c r="A16" s="17" t="s">
        <v>34</v>
      </c>
      <c r="B16" s="18" t="s">
        <v>35</v>
      </c>
      <c r="C16" s="32">
        <v>324678.96000000002</v>
      </c>
      <c r="D16" s="26">
        <v>1950000</v>
      </c>
      <c r="E16" s="26">
        <v>2050000</v>
      </c>
      <c r="F16" s="26">
        <f>SUM((E16/C16)*100)</f>
        <v>631.39293041963663</v>
      </c>
      <c r="G16" s="26">
        <f t="shared" si="8"/>
        <v>105.12820512820514</v>
      </c>
      <c r="H16" s="26">
        <v>2150000</v>
      </c>
      <c r="I16" s="26">
        <v>2150000</v>
      </c>
      <c r="L16" s="7"/>
    </row>
    <row r="17" spans="1:9" ht="18.75" customHeight="1" x14ac:dyDescent="0.2">
      <c r="A17" s="21" t="s">
        <v>36</v>
      </c>
      <c r="B17" s="20" t="s">
        <v>17</v>
      </c>
      <c r="C17" s="29">
        <f>SUM(C18:C19)</f>
        <v>9381201.459999999</v>
      </c>
      <c r="D17" s="25">
        <f t="shared" ref="D17:E17" si="9">SUM(D18:D19)</f>
        <v>6889000</v>
      </c>
      <c r="E17" s="25">
        <f t="shared" si="9"/>
        <v>6650000</v>
      </c>
      <c r="F17" s="25">
        <f t="shared" si="3"/>
        <v>70.886442726494863</v>
      </c>
      <c r="G17" s="25">
        <f t="shared" si="4"/>
        <v>96.530701117723908</v>
      </c>
      <c r="H17" s="25">
        <f t="shared" ref="H17:I17" si="10">SUM(H18:H19)</f>
        <v>6650000</v>
      </c>
      <c r="I17" s="25">
        <f t="shared" si="10"/>
        <v>6650000</v>
      </c>
    </row>
    <row r="18" spans="1:9" ht="15" x14ac:dyDescent="0.2">
      <c r="A18" s="17" t="s">
        <v>37</v>
      </c>
      <c r="B18" s="18" t="s">
        <v>38</v>
      </c>
      <c r="C18" s="32">
        <v>4083081.82</v>
      </c>
      <c r="D18" s="26">
        <v>3500000</v>
      </c>
      <c r="E18" s="26">
        <v>3500000</v>
      </c>
      <c r="F18" s="26">
        <f>SUM((E18/C18)*100)</f>
        <v>85.719565619676956</v>
      </c>
      <c r="G18" s="26">
        <f t="shared" si="8"/>
        <v>100</v>
      </c>
      <c r="H18" s="26">
        <v>3500000</v>
      </c>
      <c r="I18" s="26">
        <v>3500000</v>
      </c>
    </row>
    <row r="19" spans="1:9" ht="18.75" customHeight="1" x14ac:dyDescent="0.2">
      <c r="A19" s="17" t="s">
        <v>39</v>
      </c>
      <c r="B19" s="18" t="s">
        <v>20</v>
      </c>
      <c r="C19" s="32">
        <v>5298119.6399999997</v>
      </c>
      <c r="D19" s="26">
        <v>3389000</v>
      </c>
      <c r="E19" s="26">
        <v>3150000</v>
      </c>
      <c r="F19" s="26">
        <f>SUM((E19/C19)*100)</f>
        <v>59.455056020592245</v>
      </c>
      <c r="G19" s="26">
        <f t="shared" si="8"/>
        <v>92.947772204190031</v>
      </c>
      <c r="H19" s="26">
        <v>3150000</v>
      </c>
      <c r="I19" s="26">
        <v>3150000</v>
      </c>
    </row>
    <row r="20" spans="1:9" ht="20.25" customHeight="1" x14ac:dyDescent="0.2">
      <c r="A20" s="21" t="s">
        <v>40</v>
      </c>
      <c r="B20" s="20" t="s">
        <v>12</v>
      </c>
      <c r="C20" s="29">
        <f>SUM(C21)</f>
        <v>1667607.28</v>
      </c>
      <c r="D20" s="25">
        <f t="shared" ref="D20:E20" si="11">SUM(D21)</f>
        <v>1800000</v>
      </c>
      <c r="E20" s="25">
        <f t="shared" si="11"/>
        <v>1900000</v>
      </c>
      <c r="F20" s="25">
        <f t="shared" si="3"/>
        <v>113.93569833780049</v>
      </c>
      <c r="G20" s="25">
        <f t="shared" si="4"/>
        <v>105.55555555555556</v>
      </c>
      <c r="H20" s="25">
        <f t="shared" ref="H20:I20" si="12">SUM(H21)</f>
        <v>2000000</v>
      </c>
      <c r="I20" s="25">
        <f t="shared" si="12"/>
        <v>2100000</v>
      </c>
    </row>
    <row r="21" spans="1:9" ht="15" x14ac:dyDescent="0.2">
      <c r="A21" s="17" t="s">
        <v>42</v>
      </c>
      <c r="B21" s="18" t="s">
        <v>41</v>
      </c>
      <c r="C21" s="32">
        <v>1667607.28</v>
      </c>
      <c r="D21" s="26">
        <v>1800000</v>
      </c>
      <c r="E21" s="26">
        <v>1900000</v>
      </c>
      <c r="F21" s="26">
        <f>SUM((E21/C21)*100)</f>
        <v>113.93569833780049</v>
      </c>
      <c r="G21" s="26">
        <f t="shared" si="8"/>
        <v>105.55555555555556</v>
      </c>
      <c r="H21" s="26">
        <v>2000000</v>
      </c>
      <c r="I21" s="26">
        <v>2100000</v>
      </c>
    </row>
    <row r="22" spans="1:9" ht="54" customHeight="1" x14ac:dyDescent="0.2">
      <c r="A22" s="19" t="s">
        <v>43</v>
      </c>
      <c r="B22" s="20" t="s">
        <v>6</v>
      </c>
      <c r="C22" s="29">
        <f>SUM(C23:C27)</f>
        <v>11898136.530000001</v>
      </c>
      <c r="D22" s="29">
        <f t="shared" ref="D22:E22" si="13">SUM(D23:D27)</f>
        <v>15178000</v>
      </c>
      <c r="E22" s="29">
        <f t="shared" si="13"/>
        <v>12414000</v>
      </c>
      <c r="F22" s="25">
        <f t="shared" si="3"/>
        <v>104.33566608266176</v>
      </c>
      <c r="G22" s="25">
        <f t="shared" si="4"/>
        <v>81.789432072736858</v>
      </c>
      <c r="H22" s="25">
        <f t="shared" ref="H22:I22" si="14">SUM(H23:H27)</f>
        <v>12414000</v>
      </c>
      <c r="I22" s="25">
        <f t="shared" si="14"/>
        <v>12414000</v>
      </c>
    </row>
    <row r="23" spans="1:9" ht="15" x14ac:dyDescent="0.2">
      <c r="A23" s="17" t="s">
        <v>45</v>
      </c>
      <c r="B23" s="18" t="s">
        <v>44</v>
      </c>
      <c r="C23" s="32"/>
      <c r="D23" s="26"/>
      <c r="E23" s="26"/>
      <c r="F23" s="26"/>
      <c r="G23" s="26"/>
      <c r="H23" s="26"/>
      <c r="I23" s="26"/>
    </row>
    <row r="24" spans="1:9" s="8" customFormat="1" ht="15" x14ac:dyDescent="0.2">
      <c r="A24" s="17" t="s">
        <v>46</v>
      </c>
      <c r="B24" s="17" t="s">
        <v>79</v>
      </c>
      <c r="C24" s="32">
        <v>1553599.81</v>
      </c>
      <c r="D24" s="26">
        <v>1500000</v>
      </c>
      <c r="E24" s="26">
        <v>914000</v>
      </c>
      <c r="F24" s="26">
        <f>SUM((E24/C24)*100)</f>
        <v>58.831109151590333</v>
      </c>
      <c r="G24" s="26">
        <f t="shared" ref="G24:G37" si="15">SUM((E24/D24)*100)</f>
        <v>60.93333333333333</v>
      </c>
      <c r="H24" s="26">
        <v>914000</v>
      </c>
      <c r="I24" s="26">
        <v>914000</v>
      </c>
    </row>
    <row r="25" spans="1:9" ht="15" x14ac:dyDescent="0.2">
      <c r="A25" s="17" t="s">
        <v>47</v>
      </c>
      <c r="B25" s="18" t="s">
        <v>48</v>
      </c>
      <c r="C25" s="32">
        <v>371353.33</v>
      </c>
      <c r="D25" s="26">
        <v>522000</v>
      </c>
      <c r="E25" s="26">
        <v>500000</v>
      </c>
      <c r="F25" s="26">
        <f>SUM((E25/C25)*100)</f>
        <v>134.64265959322353</v>
      </c>
      <c r="G25" s="26">
        <f t="shared" si="15"/>
        <v>95.785440613026822</v>
      </c>
      <c r="H25" s="26">
        <v>500000</v>
      </c>
      <c r="I25" s="26">
        <v>500000</v>
      </c>
    </row>
    <row r="26" spans="1:9" ht="30" x14ac:dyDescent="0.2">
      <c r="A26" s="17" t="s">
        <v>46</v>
      </c>
      <c r="B26" s="18" t="s">
        <v>49</v>
      </c>
      <c r="C26" s="32">
        <v>9972086.9299999997</v>
      </c>
      <c r="D26" s="26">
        <v>13156000</v>
      </c>
      <c r="E26" s="26">
        <v>11000000</v>
      </c>
      <c r="F26" s="26">
        <f>SUM((E26/C26)*100)</f>
        <v>110.30790322242005</v>
      </c>
      <c r="G26" s="26">
        <f t="shared" si="15"/>
        <v>83.61204013377926</v>
      </c>
      <c r="H26" s="26">
        <v>11000000</v>
      </c>
      <c r="I26" s="26">
        <v>11000000</v>
      </c>
    </row>
    <row r="27" spans="1:9" ht="15" x14ac:dyDescent="0.2">
      <c r="A27" s="17" t="s">
        <v>80</v>
      </c>
      <c r="B27" s="18" t="s">
        <v>81</v>
      </c>
      <c r="C27" s="32">
        <v>1096.46</v>
      </c>
      <c r="D27" s="26"/>
      <c r="E27" s="26"/>
      <c r="F27" s="26">
        <f>SUM((E27/C27)*100)</f>
        <v>0</v>
      </c>
      <c r="G27" s="26" t="e">
        <f t="shared" si="15"/>
        <v>#DIV/0!</v>
      </c>
      <c r="H27" s="26"/>
      <c r="I27" s="26"/>
    </row>
    <row r="28" spans="1:9" ht="36" customHeight="1" x14ac:dyDescent="0.2">
      <c r="A28" s="21" t="s">
        <v>50</v>
      </c>
      <c r="B28" s="20" t="s">
        <v>5</v>
      </c>
      <c r="C28" s="29">
        <f>SUM(C29)</f>
        <v>79473.09</v>
      </c>
      <c r="D28" s="25">
        <f t="shared" ref="D28:E28" si="16">SUM(D29)</f>
        <v>85000</v>
      </c>
      <c r="E28" s="25">
        <f t="shared" si="16"/>
        <v>157000</v>
      </c>
      <c r="F28" s="25">
        <f t="shared" si="3"/>
        <v>197.5511459287666</v>
      </c>
      <c r="G28" s="25">
        <f t="shared" si="4"/>
        <v>184.70588235294119</v>
      </c>
      <c r="H28" s="25">
        <f t="shared" ref="H28:I28" si="17">SUM(H29)</f>
        <v>157000</v>
      </c>
      <c r="I28" s="25">
        <f t="shared" si="17"/>
        <v>157000</v>
      </c>
    </row>
    <row r="29" spans="1:9" ht="19.5" customHeight="1" x14ac:dyDescent="0.2">
      <c r="A29" s="17" t="s">
        <v>51</v>
      </c>
      <c r="B29" s="18" t="s">
        <v>52</v>
      </c>
      <c r="C29" s="32">
        <v>79473.09</v>
      </c>
      <c r="D29" s="26">
        <v>85000</v>
      </c>
      <c r="E29" s="26">
        <v>157000</v>
      </c>
      <c r="F29" s="26">
        <f>SUM((E29/C29)*100)</f>
        <v>197.5511459287666</v>
      </c>
      <c r="G29" s="26">
        <f t="shared" si="15"/>
        <v>184.70588235294119</v>
      </c>
      <c r="H29" s="26">
        <v>157000</v>
      </c>
      <c r="I29" s="26">
        <v>157000</v>
      </c>
    </row>
    <row r="30" spans="1:9" ht="28.5" x14ac:dyDescent="0.2">
      <c r="A30" s="21" t="s">
        <v>53</v>
      </c>
      <c r="B30" s="16" t="s">
        <v>22</v>
      </c>
      <c r="C30" s="29">
        <f>SUM(C31:C32)</f>
        <v>1988605.54</v>
      </c>
      <c r="D30" s="25">
        <f t="shared" ref="D30:E30" si="18">SUM(D31:D32)</f>
        <v>1432000</v>
      </c>
      <c r="E30" s="25">
        <f t="shared" si="18"/>
        <v>1504000</v>
      </c>
      <c r="F30" s="25">
        <f t="shared" si="3"/>
        <v>75.630886555812367</v>
      </c>
      <c r="G30" s="25">
        <f t="shared" si="4"/>
        <v>105.02793296089385</v>
      </c>
      <c r="H30" s="25">
        <f t="shared" ref="H30:I30" si="19">SUM(H31:H32)</f>
        <v>1504000</v>
      </c>
      <c r="I30" s="25">
        <f t="shared" si="19"/>
        <v>1504000</v>
      </c>
    </row>
    <row r="31" spans="1:9" ht="21.75" customHeight="1" x14ac:dyDescent="0.2">
      <c r="A31" s="17" t="s">
        <v>54</v>
      </c>
      <c r="B31" s="18" t="s">
        <v>55</v>
      </c>
      <c r="C31" s="32">
        <v>1552055</v>
      </c>
      <c r="D31" s="26">
        <v>1432000</v>
      </c>
      <c r="E31" s="26">
        <v>1504000</v>
      </c>
      <c r="F31" s="26">
        <f>SUM((E31/C31)*100)</f>
        <v>96.903782404618383</v>
      </c>
      <c r="G31" s="26">
        <f t="shared" si="15"/>
        <v>105.02793296089385</v>
      </c>
      <c r="H31" s="26">
        <v>1504000</v>
      </c>
      <c r="I31" s="26">
        <v>1504000</v>
      </c>
    </row>
    <row r="32" spans="1:9" ht="21.75" customHeight="1" x14ac:dyDescent="0.2">
      <c r="A32" s="17" t="s">
        <v>68</v>
      </c>
      <c r="B32" s="18" t="s">
        <v>69</v>
      </c>
      <c r="C32" s="32">
        <v>436550.54</v>
      </c>
      <c r="D32" s="26"/>
      <c r="E32" s="26"/>
      <c r="F32" s="26">
        <f>SUM((E32/C32)*100)</f>
        <v>0</v>
      </c>
      <c r="G32" s="26" t="e">
        <f t="shared" si="15"/>
        <v>#DIV/0!</v>
      </c>
      <c r="H32" s="26"/>
      <c r="I32" s="26"/>
    </row>
    <row r="33" spans="1:9" ht="28.5" x14ac:dyDescent="0.2">
      <c r="A33" s="16" t="s">
        <v>56</v>
      </c>
      <c r="B33" s="19" t="s">
        <v>18</v>
      </c>
      <c r="C33" s="29">
        <f>SUM(C34:C36)</f>
        <v>7263599.5199999996</v>
      </c>
      <c r="D33" s="29">
        <f t="shared" ref="D33:E33" si="20">SUM(D34:D36)</f>
        <v>700000</v>
      </c>
      <c r="E33" s="29">
        <f t="shared" si="20"/>
        <v>1400000</v>
      </c>
      <c r="F33" s="25">
        <f t="shared" si="3"/>
        <v>19.274190381024752</v>
      </c>
      <c r="G33" s="25">
        <f t="shared" si="4"/>
        <v>200</v>
      </c>
      <c r="H33" s="25">
        <f>SUM(H34:H36)</f>
        <v>1208000</v>
      </c>
      <c r="I33" s="25">
        <f>SUM(I34:I36)</f>
        <v>1208000</v>
      </c>
    </row>
    <row r="34" spans="1:9" ht="20.25" customHeight="1" x14ac:dyDescent="0.2">
      <c r="A34" s="17" t="s">
        <v>57</v>
      </c>
      <c r="B34" s="18" t="s">
        <v>58</v>
      </c>
      <c r="C34" s="32">
        <v>14000</v>
      </c>
      <c r="D34" s="26">
        <v>300000</v>
      </c>
      <c r="E34" s="26">
        <v>300000</v>
      </c>
      <c r="F34" s="26">
        <f>SUM((E34/C34)*100)</f>
        <v>2142.8571428571427</v>
      </c>
      <c r="G34" s="26">
        <f t="shared" si="15"/>
        <v>100</v>
      </c>
      <c r="H34" s="26">
        <v>300000</v>
      </c>
      <c r="I34" s="26">
        <v>300000</v>
      </c>
    </row>
    <row r="35" spans="1:9" ht="20.25" customHeight="1" x14ac:dyDescent="0.2">
      <c r="A35" s="17" t="s">
        <v>59</v>
      </c>
      <c r="B35" s="18" t="s">
        <v>60</v>
      </c>
      <c r="C35" s="32">
        <v>7166893.8399999999</v>
      </c>
      <c r="D35" s="26">
        <v>400000</v>
      </c>
      <c r="E35" s="26">
        <v>1000000</v>
      </c>
      <c r="F35" s="26">
        <f>SUM((E35/C35)*100)</f>
        <v>13.953046080001656</v>
      </c>
      <c r="G35" s="26">
        <f t="shared" si="15"/>
        <v>250</v>
      </c>
      <c r="H35" s="26">
        <v>900000</v>
      </c>
      <c r="I35" s="26">
        <v>900000</v>
      </c>
    </row>
    <row r="36" spans="1:9" ht="20.25" customHeight="1" x14ac:dyDescent="0.2">
      <c r="A36" s="17" t="s">
        <v>82</v>
      </c>
      <c r="B36" s="18" t="s">
        <v>83</v>
      </c>
      <c r="C36" s="32">
        <v>82705.679999999993</v>
      </c>
      <c r="D36" s="26"/>
      <c r="E36" s="26">
        <v>100000</v>
      </c>
      <c r="F36" s="26">
        <f>SUM((E36/C36)*100)</f>
        <v>120.91067989526235</v>
      </c>
      <c r="G36" s="26" t="e">
        <f t="shared" si="15"/>
        <v>#DIV/0!</v>
      </c>
      <c r="H36" s="26">
        <v>8000</v>
      </c>
      <c r="I36" s="26">
        <v>8000</v>
      </c>
    </row>
    <row r="37" spans="1:9" ht="18" customHeight="1" x14ac:dyDescent="0.2">
      <c r="A37" s="21" t="s">
        <v>61</v>
      </c>
      <c r="B37" s="20" t="s">
        <v>7</v>
      </c>
      <c r="C37" s="29">
        <v>1817359.44</v>
      </c>
      <c r="D37" s="25">
        <v>556000</v>
      </c>
      <c r="E37" s="25">
        <v>562000</v>
      </c>
      <c r="F37" s="25">
        <f>SUM((E37/C37)*100)</f>
        <v>30.923987166787438</v>
      </c>
      <c r="G37" s="25">
        <f t="shared" si="15"/>
        <v>101.07913669064747</v>
      </c>
      <c r="H37" s="25">
        <v>563000</v>
      </c>
      <c r="I37" s="25">
        <v>564000</v>
      </c>
    </row>
    <row r="38" spans="1:9" ht="21" customHeight="1" x14ac:dyDescent="0.2">
      <c r="A38" s="21" t="s">
        <v>62</v>
      </c>
      <c r="B38" s="20" t="s">
        <v>15</v>
      </c>
      <c r="C38" s="29">
        <v>14850</v>
      </c>
      <c r="D38" s="25"/>
      <c r="E38" s="25"/>
      <c r="F38" s="25"/>
      <c r="G38" s="25"/>
      <c r="H38" s="25"/>
      <c r="I38" s="25"/>
    </row>
    <row r="39" spans="1:9" ht="18" customHeight="1" x14ac:dyDescent="0.2">
      <c r="A39" s="21" t="s">
        <v>63</v>
      </c>
      <c r="B39" s="16" t="s">
        <v>8</v>
      </c>
      <c r="C39" s="29">
        <f>SUM(C40:C43)</f>
        <v>473938934.85999995</v>
      </c>
      <c r="D39" s="25">
        <f>SUM(D40:D43)</f>
        <v>652450213.00999999</v>
      </c>
      <c r="E39" s="25">
        <f t="shared" ref="E39" si="21">SUM(E40:E43)</f>
        <v>576513330.36000001</v>
      </c>
      <c r="F39" s="25">
        <f t="shared" si="3"/>
        <v>121.64295607625067</v>
      </c>
      <c r="G39" s="25">
        <f t="shared" si="4"/>
        <v>88.36127552174834</v>
      </c>
      <c r="H39" s="25">
        <f t="shared" ref="H39:I39" si="22">SUM(H40:H43)</f>
        <v>513127641.25999999</v>
      </c>
      <c r="I39" s="25">
        <f t="shared" si="22"/>
        <v>535742362.77999997</v>
      </c>
    </row>
    <row r="40" spans="1:9" ht="36" customHeight="1" x14ac:dyDescent="0.2">
      <c r="A40" s="22" t="s">
        <v>64</v>
      </c>
      <c r="B40" s="18" t="s">
        <v>13</v>
      </c>
      <c r="C40" s="32">
        <v>126610432.88</v>
      </c>
      <c r="D40" s="26">
        <v>155825061.57999998</v>
      </c>
      <c r="E40" s="26">
        <v>153992301</v>
      </c>
      <c r="F40" s="26">
        <f>SUM((E40/C40)*100)</f>
        <v>121.62686557272278</v>
      </c>
      <c r="G40" s="26">
        <f t="shared" si="4"/>
        <v>98.823834522241441</v>
      </c>
      <c r="H40" s="26">
        <v>84039568</v>
      </c>
      <c r="I40" s="26">
        <v>84039568</v>
      </c>
    </row>
    <row r="41" spans="1:9" ht="36" customHeight="1" x14ac:dyDescent="0.2">
      <c r="A41" s="22" t="s">
        <v>65</v>
      </c>
      <c r="B41" s="18" t="s">
        <v>21</v>
      </c>
      <c r="C41" s="32">
        <v>67676466.609999999</v>
      </c>
      <c r="D41" s="26">
        <v>166456341.01999998</v>
      </c>
      <c r="E41" s="26">
        <v>28736140.16</v>
      </c>
      <c r="F41" s="26">
        <f>SUM((E41/C41)*100)</f>
        <v>42.461052710683177</v>
      </c>
      <c r="G41" s="26">
        <f t="shared" si="4"/>
        <v>17.263469798694729</v>
      </c>
      <c r="H41" s="26">
        <v>17939673.649999999</v>
      </c>
      <c r="I41" s="26">
        <v>10803663.059999999</v>
      </c>
    </row>
    <row r="42" spans="1:9" ht="36" customHeight="1" x14ac:dyDescent="0.2">
      <c r="A42" s="22" t="s">
        <v>66</v>
      </c>
      <c r="B42" s="18" t="s">
        <v>14</v>
      </c>
      <c r="C42" s="32">
        <v>266967762.66999999</v>
      </c>
      <c r="D42" s="26">
        <v>303433910.94999999</v>
      </c>
      <c r="E42" s="26">
        <v>374027414.40000004</v>
      </c>
      <c r="F42" s="26">
        <f>SUM((E42/C42)*100)</f>
        <v>140.10208972771628</v>
      </c>
      <c r="G42" s="26">
        <f t="shared" si="4"/>
        <v>123.26486951606159</v>
      </c>
      <c r="H42" s="26">
        <v>389747542.96999997</v>
      </c>
      <c r="I42" s="26">
        <v>419498275.07999998</v>
      </c>
    </row>
    <row r="43" spans="1:9" ht="15" x14ac:dyDescent="0.2">
      <c r="A43" s="23" t="s">
        <v>84</v>
      </c>
      <c r="B43" s="18" t="s">
        <v>67</v>
      </c>
      <c r="C43" s="32">
        <v>12684272.699999999</v>
      </c>
      <c r="D43" s="26">
        <v>26734899.460000001</v>
      </c>
      <c r="E43" s="26">
        <v>19757474.800000001</v>
      </c>
      <c r="F43" s="26">
        <f>SUM((E43/C43)*100)</f>
        <v>155.76356064940168</v>
      </c>
      <c r="G43" s="26">
        <f t="shared" si="4"/>
        <v>73.901436695359848</v>
      </c>
      <c r="H43" s="26">
        <v>21400856.640000001</v>
      </c>
      <c r="I43" s="26">
        <v>21400856.640000001</v>
      </c>
    </row>
    <row r="44" spans="1:9" ht="30" x14ac:dyDescent="0.2">
      <c r="A44" s="23" t="s">
        <v>85</v>
      </c>
      <c r="B44" s="18" t="s">
        <v>86</v>
      </c>
      <c r="C44" s="32">
        <v>-427200.62</v>
      </c>
      <c r="D44" s="26"/>
      <c r="E44" s="26"/>
      <c r="F44" s="26">
        <f>SUM((E44/C44)*100)</f>
        <v>0</v>
      </c>
      <c r="G44" s="26"/>
      <c r="H44" s="26"/>
      <c r="I44" s="26"/>
    </row>
    <row r="45" spans="1:9" ht="15.75" customHeight="1" x14ac:dyDescent="0.2">
      <c r="A45" s="24"/>
      <c r="B45" s="16" t="s">
        <v>9</v>
      </c>
      <c r="C45" s="29">
        <f>SUM(C7+C39+C44)</f>
        <v>784067084.73999989</v>
      </c>
      <c r="D45" s="25">
        <f t="shared" ref="D45:E45" si="23">SUM(D7+D39)</f>
        <v>970083213.00999999</v>
      </c>
      <c r="E45" s="25">
        <f t="shared" si="23"/>
        <v>928695330.36000001</v>
      </c>
      <c r="F45" s="25">
        <f t="shared" si="3"/>
        <v>118.445901943194</v>
      </c>
      <c r="G45" s="25">
        <f t="shared" si="4"/>
        <v>95.733573976444703</v>
      </c>
      <c r="H45" s="25">
        <f t="shared" ref="H45:I45" si="24">SUM(H7+H39)</f>
        <v>884092641.25999999</v>
      </c>
      <c r="I45" s="25">
        <f t="shared" si="24"/>
        <v>937430362.77999997</v>
      </c>
    </row>
    <row r="46" spans="1:9" ht="15.75" customHeight="1" x14ac:dyDescent="0.2">
      <c r="C46" s="33"/>
      <c r="D46" s="27"/>
      <c r="E46" s="14"/>
      <c r="F46" s="28"/>
      <c r="G46" s="14"/>
      <c r="H46" s="14"/>
      <c r="I46" s="14"/>
    </row>
    <row r="47" spans="1:9" ht="15.75" customHeight="1" x14ac:dyDescent="0.2">
      <c r="F47" s="6"/>
    </row>
    <row r="48" spans="1:9" ht="15.75" customHeight="1" x14ac:dyDescent="0.2">
      <c r="F48" s="6"/>
    </row>
    <row r="49" spans="6:6" ht="15.75" customHeight="1" x14ac:dyDescent="0.2">
      <c r="F49" s="6"/>
    </row>
    <row r="50" spans="6:6" ht="15.75" customHeight="1" x14ac:dyDescent="0.2"/>
    <row r="51" spans="6:6" ht="15.75" customHeight="1" x14ac:dyDescent="0.2"/>
    <row r="52" spans="6:6" ht="15.75" customHeight="1" x14ac:dyDescent="0.2"/>
    <row r="53" spans="6:6" ht="15.75" customHeight="1" x14ac:dyDescent="0.2"/>
    <row r="54" spans="6:6" ht="15.75" customHeight="1" x14ac:dyDescent="0.2"/>
  </sheetData>
  <mergeCells count="2">
    <mergeCell ref="B1:D1"/>
    <mergeCell ref="A3:I3"/>
  </mergeCells>
  <phoneticPr fontId="0" type="noConversion"/>
  <pageMargins left="0.94488188976377963" right="0.11811023622047245" top="0.59055118110236227" bottom="0.59055118110236227" header="0.11811023622047245" footer="0.11811023622047245"/>
  <pageSetup paperSize="9" scale="8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Лист1</vt:lpstr>
    </vt:vector>
  </TitlesOfParts>
  <Company>APK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Vlasova_NV</dc:creator>
  <cp:lastModifiedBy>Вера В. Клыкова</cp:lastModifiedBy>
  <cp:lastPrinted>2020-02-05T22:50:13Z</cp:lastPrinted>
  <dcterms:created xsi:type="dcterms:W3CDTF">2005-08-18T04:46:17Z</dcterms:created>
  <dcterms:modified xsi:type="dcterms:W3CDTF">2024-10-15T00:09:31Z</dcterms:modified>
</cp:coreProperties>
</file>